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O:\Hochschu\WWW\statistikschritte\Loesungshinweise\"/>
    </mc:Choice>
  </mc:AlternateContent>
  <xr:revisionPtr revIDLastSave="0" documentId="13_ncr:1_{4B456062-D1F1-4DCF-AB81-D6B2D66B38E8}" xr6:coauthVersionLast="47" xr6:coauthVersionMax="47" xr10:uidLastSave="{00000000-0000-0000-0000-000000000000}"/>
  <bookViews>
    <workbookView xWindow="-98" yWindow="-98" windowWidth="21795" windowHeight="13875" activeTab="5" xr2:uid="{00000000-000D-0000-FFFF-FFFF00000000}"/>
  </bookViews>
  <sheets>
    <sheet name="LS_V" sheetId="12" r:id="rId1"/>
    <sheet name="Ü 8-18" sheetId="1" r:id="rId2"/>
    <sheet name="K 8-19" sheetId="3" r:id="rId3"/>
    <sheet name="K 8-20" sheetId="5" r:id="rId4"/>
    <sheet name="Ü 8-21" sheetId="6" r:id="rId5"/>
    <sheet name="Ü 8-22" sheetId="7" r:id="rId6"/>
    <sheet name="K 8-23" sheetId="8" r:id="rId7"/>
    <sheet name="Ü 8-24" sheetId="9" r:id="rId8"/>
    <sheet name="Ü 8-25" sheetId="10" r:id="rId9"/>
    <sheet name="Ü 8-26" sheetId="11" r:id="rId10"/>
  </sheets>
  <definedNames>
    <definedName name="Print_Area" localSheetId="3">'K 8-20'!$A$1:$H$35</definedName>
    <definedName name="Print_Area" localSheetId="6">'K 8-23'!$A$1:$H$38</definedName>
    <definedName name="Print_Area" localSheetId="1">'Ü 8-18'!$A$1:$E$9</definedName>
    <definedName name="Print_Area" localSheetId="4">'Ü 8-21'!$A$1:$G$32</definedName>
    <definedName name="Print_Area" localSheetId="5">'Ü 8-22'!$A$2:$G$32</definedName>
    <definedName name="Print_Area" localSheetId="7">'Ü 8-24'!$A$1:$G$32</definedName>
    <definedName name="Print_Area" localSheetId="8">'Ü 8-25'!$A$1:$G$31</definedName>
    <definedName name="Print_Area" localSheetId="9">'Ü 8-26'!$A$1:$G$31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9" l="1"/>
  <c r="C16" i="6"/>
  <c r="C17" i="6" s="1"/>
  <c r="E13" i="6"/>
  <c r="E14" i="6" s="1"/>
  <c r="G9" i="6"/>
  <c r="C16" i="5"/>
  <c r="C17" i="5" s="1"/>
  <c r="E13" i="5"/>
  <c r="E14" i="5" s="1"/>
  <c r="G9" i="5"/>
  <c r="M32" i="3"/>
  <c r="K32" i="3"/>
  <c r="J19" i="3"/>
  <c r="J20" i="3" s="1"/>
  <c r="L17" i="3"/>
  <c r="L16" i="3"/>
  <c r="N12" i="3"/>
  <c r="C20" i="3"/>
  <c r="C19" i="3"/>
  <c r="E16" i="3"/>
  <c r="G12" i="3"/>
  <c r="G14" i="3" l="1"/>
  <c r="C22" i="3" s="1"/>
  <c r="E17" i="3"/>
  <c r="N14" i="3"/>
  <c r="G11" i="6"/>
  <c r="F17" i="6" s="1"/>
  <c r="G11" i="5"/>
  <c r="C19" i="5" s="1"/>
  <c r="G13" i="7"/>
  <c r="C26" i="3" l="1"/>
  <c r="C25" i="3"/>
  <c r="F20" i="3"/>
  <c r="J22" i="3"/>
  <c r="N32" i="3"/>
  <c r="M21" i="3"/>
  <c r="M20" i="3"/>
  <c r="F18" i="6"/>
  <c r="C19" i="6"/>
  <c r="D38" i="5"/>
  <c r="F21" i="3"/>
  <c r="C23" i="5"/>
  <c r="C22" i="5"/>
  <c r="F18" i="5"/>
  <c r="F17" i="5"/>
  <c r="D28" i="11"/>
  <c r="C15" i="11"/>
  <c r="C16" i="11" s="1"/>
  <c r="B15" i="11"/>
  <c r="E12" i="11"/>
  <c r="G11" i="11" s="1"/>
  <c r="C15" i="10"/>
  <c r="C16" i="10" s="1"/>
  <c r="B15" i="10"/>
  <c r="E12" i="10"/>
  <c r="E9" i="10"/>
  <c r="D28" i="10" s="1"/>
  <c r="D29" i="9"/>
  <c r="C16" i="9"/>
  <c r="B16" i="9"/>
  <c r="C17" i="9"/>
  <c r="E13" i="9"/>
  <c r="G9" i="9"/>
  <c r="D29" i="7"/>
  <c r="C16" i="7"/>
  <c r="B16" i="7"/>
  <c r="C17" i="7"/>
  <c r="E13" i="7"/>
  <c r="G9" i="7"/>
  <c r="D29" i="6"/>
  <c r="B16" i="6"/>
  <c r="D32" i="5"/>
  <c r="B16" i="5"/>
  <c r="G11" i="10" l="1"/>
  <c r="G28" i="10" s="1"/>
  <c r="K33" i="3"/>
  <c r="K35" i="3"/>
  <c r="J26" i="3"/>
  <c r="J25" i="3"/>
  <c r="C23" i="6"/>
  <c r="C22" i="6"/>
  <c r="G11" i="7"/>
  <c r="E14" i="10"/>
  <c r="G11" i="9"/>
  <c r="G29" i="9" s="1"/>
  <c r="C18" i="11"/>
  <c r="G28" i="11"/>
  <c r="F17" i="11"/>
  <c r="F28" i="11"/>
  <c r="F16" i="11"/>
  <c r="E14" i="11"/>
  <c r="F16" i="10"/>
  <c r="F17" i="10"/>
  <c r="F28" i="10"/>
  <c r="C18" i="10"/>
  <c r="F29" i="9"/>
  <c r="E14" i="9"/>
  <c r="F18" i="7"/>
  <c r="F17" i="7"/>
  <c r="F29" i="7"/>
  <c r="G29" i="7"/>
  <c r="C19" i="7"/>
  <c r="E14" i="7"/>
  <c r="F29" i="6"/>
  <c r="G29" i="6"/>
  <c r="F32" i="5"/>
  <c r="D29" i="10" l="1"/>
  <c r="D31" i="11"/>
  <c r="F17" i="9"/>
  <c r="F18" i="9"/>
  <c r="C19" i="9"/>
  <c r="C23" i="9" s="1"/>
  <c r="G32" i="5"/>
  <c r="C21" i="11"/>
  <c r="C22" i="11"/>
  <c r="D29" i="11"/>
  <c r="C22" i="10"/>
  <c r="C21" i="10"/>
  <c r="D31" i="10"/>
  <c r="D30" i="9"/>
  <c r="D32" i="9"/>
  <c r="D30" i="7"/>
  <c r="D32" i="7"/>
  <c r="C23" i="7"/>
  <c r="C22" i="7"/>
  <c r="D30" i="6"/>
  <c r="D32" i="6"/>
  <c r="D35" i="5" l="1"/>
  <c r="D33" i="5"/>
  <c r="C22" i="9"/>
</calcChain>
</file>

<file path=xl/sharedStrings.xml><?xml version="1.0" encoding="utf-8"?>
<sst xmlns="http://schemas.openxmlformats.org/spreadsheetml/2006/main" count="374" uniqueCount="145">
  <si>
    <t>Prof. Dr. Peter Schmidt</t>
  </si>
  <si>
    <t>Statistik schrittweise verstehen</t>
  </si>
  <si>
    <t>Lösungshinweise zu den Übungsaufgaben</t>
  </si>
  <si>
    <t>Informationen</t>
  </si>
  <si>
    <t>Standardabweichung</t>
  </si>
  <si>
    <t>Verteilung</t>
  </si>
  <si>
    <t>Grundgesamtheit</t>
  </si>
  <si>
    <t>Stichprobe</t>
  </si>
  <si>
    <t>k.A.</t>
  </si>
  <si>
    <t>Seiten:</t>
  </si>
  <si>
    <t>a</t>
  </si>
  <si>
    <t>s</t>
  </si>
  <si>
    <t>N</t>
  </si>
  <si>
    <t>b)</t>
  </si>
  <si>
    <t>a)</t>
  </si>
  <si>
    <t>c)</t>
  </si>
  <si>
    <t>Lernschritt V</t>
  </si>
  <si>
    <t>Ü 8-18</t>
  </si>
  <si>
    <t xml:space="preserve">a) </t>
  </si>
  <si>
    <t>α-Fehler laut Definition: 2,5%</t>
  </si>
  <si>
    <t>Zur Zeichnung siehe bitte die Kopie in der Materialsammlung</t>
  </si>
  <si>
    <t xml:space="preserve">Bei "Eigenbenutzung": </t>
  </si>
  <si>
    <t>... der Rest wird (per Formel) errechnet</t>
  </si>
  <si>
    <t xml:space="preserve">Vorgegebene Werte: </t>
  </si>
  <si>
    <t>(Eingerahmte Felder werden errechnet)</t>
  </si>
  <si>
    <r>
      <t>m</t>
    </r>
    <r>
      <rPr>
        <vertAlign val="subscript"/>
        <sz val="10"/>
        <rFont val="Symbol"/>
        <family val="1"/>
        <charset val="2"/>
      </rPr>
      <t>0</t>
    </r>
  </si>
  <si>
    <t>x_quer</t>
  </si>
  <si>
    <t xml:space="preserve">daraus errechnet: </t>
  </si>
  <si>
    <t>n</t>
  </si>
  <si>
    <t>Sigma Xquer</t>
  </si>
  <si>
    <t>n/N</t>
  </si>
  <si>
    <r>
      <t>Ablesewert z</t>
    </r>
    <r>
      <rPr>
        <b/>
        <vertAlign val="subscript"/>
        <sz val="10"/>
        <rFont val="Arial"/>
        <family val="2"/>
      </rPr>
      <t>c</t>
    </r>
  </si>
  <si>
    <t>1-a</t>
  </si>
  <si>
    <r>
      <t>Ablesewert z</t>
    </r>
    <r>
      <rPr>
        <b/>
        <vertAlign val="subscript"/>
        <sz val="10"/>
        <rFont val="Arial"/>
        <family val="2"/>
      </rPr>
      <t>X:</t>
    </r>
  </si>
  <si>
    <r>
      <t>z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errechnet</t>
    </r>
  </si>
  <si>
    <t xml:space="preserve">Entscheidung: </t>
  </si>
  <si>
    <r>
      <t>Ist |z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>| &gt; |z</t>
    </r>
    <r>
      <rPr>
        <b/>
        <vertAlign val="subscript"/>
        <sz val="10"/>
        <rFont val="Arial"/>
        <family val="2"/>
      </rPr>
      <t xml:space="preserve">c| </t>
    </r>
    <r>
      <rPr>
        <b/>
        <sz val="10"/>
        <rFont val="Arial"/>
        <family val="2"/>
      </rPr>
      <t>??</t>
    </r>
  </si>
  <si>
    <t xml:space="preserve"> ==&gt;</t>
  </si>
  <si>
    <t>(D.h. Fragestellung "andersherum" als oben)</t>
  </si>
  <si>
    <t xml:space="preserve">          =</t>
  </si>
  <si>
    <t>Konfidenzintervall -&gt; Formel 8-18</t>
  </si>
  <si>
    <r>
      <t xml:space="preserve"> --&gt; </t>
    </r>
    <r>
      <rPr>
        <sz val="10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oder s:</t>
    </r>
  </si>
  <si>
    <r>
      <t>z</t>
    </r>
    <r>
      <rPr>
        <vertAlign val="subscript"/>
        <sz val="10"/>
        <rFont val="Arial"/>
        <family val="2"/>
      </rPr>
      <t>x</t>
    </r>
    <r>
      <rPr>
        <sz val="11"/>
        <color theme="1"/>
        <rFont val="Calibri"/>
        <family val="2"/>
        <scheme val="minor"/>
      </rPr>
      <t xml:space="preserve"> errechnet</t>
    </r>
  </si>
  <si>
    <r>
      <t xml:space="preserve">Es geht um die (unbekannte) Lage des wahren Mittelwertes </t>
    </r>
    <r>
      <rPr>
        <sz val="10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 xml:space="preserve"> bei bekanntem Xquer</t>
    </r>
  </si>
  <si>
    <r>
      <t>g</t>
    </r>
    <r>
      <rPr>
        <b/>
        <vertAlign val="subscript"/>
        <sz val="10"/>
        <rFont val="Arial"/>
        <family val="2"/>
      </rPr>
      <t>u</t>
    </r>
    <r>
      <rPr>
        <sz val="11"/>
        <color theme="1"/>
        <rFont val="Calibri"/>
        <family val="2"/>
        <scheme val="minor"/>
      </rPr>
      <t xml:space="preserve"> = X</t>
    </r>
    <r>
      <rPr>
        <vertAlign val="subscript"/>
        <sz val="10"/>
        <rFont val="Arial"/>
        <family val="2"/>
      </rPr>
      <t>quer</t>
    </r>
    <r>
      <rPr>
        <sz val="11"/>
        <color theme="1"/>
        <rFont val="Calibri"/>
        <family val="2"/>
        <scheme val="minor"/>
      </rPr>
      <t xml:space="preserve"> - Zc * </t>
    </r>
    <r>
      <rPr>
        <sz val="10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_X</t>
    </r>
    <r>
      <rPr>
        <vertAlign val="subscript"/>
        <sz val="10"/>
        <rFont val="Arial"/>
        <family val="2"/>
      </rPr>
      <t xml:space="preserve">quer  </t>
    </r>
    <r>
      <rPr>
        <sz val="10"/>
        <rFont val="Arial"/>
        <family val="2"/>
      </rPr>
      <t>=</t>
    </r>
  </si>
  <si>
    <r>
      <t>g</t>
    </r>
    <r>
      <rPr>
        <b/>
        <vertAlign val="subscript"/>
        <sz val="10"/>
        <rFont val="Arial"/>
        <family val="2"/>
      </rPr>
      <t>o</t>
    </r>
    <r>
      <rPr>
        <sz val="11"/>
        <color theme="1"/>
        <rFont val="Calibri"/>
        <family val="2"/>
        <scheme val="minor"/>
      </rPr>
      <t xml:space="preserve"> = X</t>
    </r>
    <r>
      <rPr>
        <vertAlign val="subscript"/>
        <sz val="10"/>
        <rFont val="Arial"/>
        <family val="2"/>
      </rPr>
      <t>quer</t>
    </r>
    <r>
      <rPr>
        <sz val="11"/>
        <color theme="1"/>
        <rFont val="Calibri"/>
        <family val="2"/>
        <scheme val="minor"/>
      </rPr>
      <t xml:space="preserve"> + Zc * </t>
    </r>
    <r>
      <rPr>
        <sz val="10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_X</t>
    </r>
    <r>
      <rPr>
        <vertAlign val="subscript"/>
        <sz val="10"/>
        <rFont val="Arial"/>
        <family val="2"/>
      </rPr>
      <t xml:space="preserve">quer  </t>
    </r>
    <r>
      <rPr>
        <sz val="10"/>
        <rFont val="Arial"/>
        <family val="2"/>
      </rPr>
      <t>=</t>
    </r>
  </si>
  <si>
    <t>K 8-20</t>
  </si>
  <si>
    <t>Ü 8-21</t>
  </si>
  <si>
    <t>Ü 8-22</t>
  </si>
  <si>
    <t xml:space="preserve">Freiheitsgrade: </t>
  </si>
  <si>
    <r>
      <t>Ablesewert t</t>
    </r>
    <r>
      <rPr>
        <b/>
        <vertAlign val="subscript"/>
        <sz val="10"/>
        <rFont val="Arial"/>
        <family val="2"/>
      </rPr>
      <t>c</t>
    </r>
  </si>
  <si>
    <r>
      <t>Ablesewert t</t>
    </r>
    <r>
      <rPr>
        <b/>
        <vertAlign val="subscript"/>
        <sz val="10"/>
        <rFont val="Arial"/>
        <family val="2"/>
      </rPr>
      <t>X:</t>
    </r>
  </si>
  <si>
    <r>
      <t>t</t>
    </r>
    <r>
      <rPr>
        <vertAlign val="subscript"/>
        <sz val="10"/>
        <rFont val="Arial"/>
        <family val="2"/>
      </rPr>
      <t>x</t>
    </r>
    <r>
      <rPr>
        <sz val="11"/>
        <color theme="1"/>
        <rFont val="Calibri"/>
        <family val="2"/>
        <scheme val="minor"/>
      </rPr>
      <t xml:space="preserve"> errechnet</t>
    </r>
  </si>
  <si>
    <r>
      <t>Ist |t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>| &gt; |t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|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??</t>
    </r>
  </si>
  <si>
    <t>K 8-23</t>
  </si>
  <si>
    <t>Beobachtung</t>
  </si>
  <si>
    <t xml:space="preserve"> Mittelwert</t>
  </si>
  <si>
    <t>x̅ = 47,5</t>
  </si>
  <si>
    <t>=1</t>
  </si>
  <si>
    <t>Ü 8-24</t>
  </si>
  <si>
    <t>"Sigma Xquer"</t>
  </si>
  <si>
    <r>
      <t xml:space="preserve"> --&gt; </t>
    </r>
    <r>
      <rPr>
        <sz val="10"/>
        <rFont val="Symbol"/>
        <family val="1"/>
        <charset val="2"/>
      </rPr>
      <t/>
    </r>
  </si>
  <si>
    <t>=0,75</t>
  </si>
  <si>
    <t>Wäre der tatsächliche Mittelwert 50 gr, dann würde ein Stichprobenmittelwert mit einer Wahrscheinlichkeit von 95% nicht unter 48,5 (und nicht über 51,47) liegen.</t>
  </si>
  <si>
    <t>x̅ = 52</t>
  </si>
  <si>
    <t xml:space="preserve">Dieser Test ist nicht positiv zu bewerten. Zum Einen wird auf der falschen Seite getestet </t>
  </si>
  <si>
    <t>Ü 8-25</t>
  </si>
  <si>
    <t>p</t>
  </si>
  <si>
    <t>p^</t>
  </si>
  <si>
    <t>Sigma p^</t>
  </si>
  <si>
    <t>Konfidenzintervall für p -&gt; Formel 8-28</t>
  </si>
  <si>
    <r>
      <t xml:space="preserve">Es geht um die (unbekannte) Lage des wahren Mittelwertes </t>
    </r>
    <r>
      <rPr>
        <b/>
        <sz val="10"/>
        <rFont val="Arial"/>
        <family val="2"/>
      </rPr>
      <t>p</t>
    </r>
    <r>
      <rPr>
        <sz val="11"/>
        <color theme="1"/>
        <rFont val="Calibri"/>
        <family val="2"/>
        <scheme val="minor"/>
      </rPr>
      <t xml:space="preserve"> bei bekanntem p^</t>
    </r>
  </si>
  <si>
    <r>
      <t>g</t>
    </r>
    <r>
      <rPr>
        <b/>
        <vertAlign val="subscript"/>
        <sz val="10"/>
        <rFont val="Arial"/>
        <family val="2"/>
      </rPr>
      <t>u</t>
    </r>
    <r>
      <rPr>
        <sz val="11"/>
        <color theme="1"/>
        <rFont val="Calibri"/>
        <family val="2"/>
        <scheme val="minor"/>
      </rPr>
      <t xml:space="preserve"> = p^</t>
    </r>
    <r>
      <rPr>
        <sz val="11"/>
        <color theme="1"/>
        <rFont val="Calibri"/>
        <family val="2"/>
        <scheme val="minor"/>
      </rPr>
      <t xml:space="preserve"> - Zc * </t>
    </r>
    <r>
      <rPr>
        <sz val="10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_p^</t>
    </r>
    <r>
      <rPr>
        <vertAlign val="subscript"/>
        <sz val="10"/>
        <rFont val="Arial"/>
        <family val="2"/>
      </rPr>
      <t xml:space="preserve">  </t>
    </r>
    <r>
      <rPr>
        <sz val="10"/>
        <rFont val="Arial"/>
        <family val="2"/>
      </rPr>
      <t>=</t>
    </r>
  </si>
  <si>
    <r>
      <t>g</t>
    </r>
    <r>
      <rPr>
        <b/>
        <vertAlign val="subscript"/>
        <sz val="10"/>
        <rFont val="Arial"/>
        <family val="2"/>
      </rPr>
      <t>o</t>
    </r>
    <r>
      <rPr>
        <sz val="11"/>
        <color theme="1"/>
        <rFont val="Calibri"/>
        <family val="2"/>
        <scheme val="minor"/>
      </rPr>
      <t xml:space="preserve"> = p^ + Zc * </t>
    </r>
    <r>
      <rPr>
        <sz val="10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_p^</t>
    </r>
    <r>
      <rPr>
        <vertAlign val="subscript"/>
        <sz val="10"/>
        <rFont val="Arial"/>
        <family val="2"/>
      </rPr>
      <t xml:space="preserve">  </t>
    </r>
    <r>
      <rPr>
        <sz val="10"/>
        <rFont val="Arial"/>
        <family val="2"/>
      </rPr>
      <t>=</t>
    </r>
  </si>
  <si>
    <t>Ü 8-26</t>
  </si>
  <si>
    <r>
      <t xml:space="preserve">Peter Schmidt - </t>
    </r>
    <r>
      <rPr>
        <b/>
        <sz val="10"/>
        <color indexed="12"/>
        <rFont val="Arial"/>
        <family val="2"/>
      </rPr>
      <t>Statistik schrittweise verstehen</t>
    </r>
    <r>
      <rPr>
        <sz val="10"/>
        <color indexed="12"/>
        <rFont val="Arial"/>
        <family val="2"/>
      </rPr>
      <t xml:space="preserve"> - Lösungshinweise zu den Übungsaufgaben</t>
    </r>
  </si>
  <si>
    <t>Übersicht</t>
  </si>
  <si>
    <t>Es geht um die (unbekannte) Lage des wahren Mittelwertes m bei bekanntem Xquer</t>
  </si>
  <si>
    <t>Bitte die gelb hinterlegten Felder eingeben: (nur entweder s oder s!)</t>
  </si>
  <si>
    <r>
      <t>kritisches |z</t>
    </r>
    <r>
      <rPr>
        <b/>
        <i/>
        <vertAlign val="subscript"/>
        <sz val="10"/>
        <rFont val="Arial"/>
        <family val="2"/>
      </rPr>
      <t>c</t>
    </r>
    <r>
      <rPr>
        <b/>
        <i/>
        <sz val="10"/>
        <rFont val="Arial"/>
        <family val="2"/>
      </rPr>
      <t>|</t>
    </r>
  </si>
  <si>
    <t xml:space="preserve"> Konfidenzintervall -&gt; Formel (8-18)</t>
  </si>
  <si>
    <t>K 8-19</t>
  </si>
  <si>
    <r>
      <t>m</t>
    </r>
    <r>
      <rPr>
        <b/>
        <i/>
        <vertAlign val="subscript"/>
        <sz val="10"/>
        <rFont val="Symbol"/>
        <family val="1"/>
        <charset val="2"/>
      </rPr>
      <t>0</t>
    </r>
  </si>
  <si>
    <r>
      <t xml:space="preserve">Xq - </t>
    </r>
    <r>
      <rPr>
        <b/>
        <i/>
        <sz val="10"/>
        <rFont val="Symbol"/>
        <family val="1"/>
        <charset val="2"/>
      </rPr>
      <t>m</t>
    </r>
    <r>
      <rPr>
        <b/>
        <i/>
        <vertAlign val="subscript"/>
        <sz val="10"/>
        <rFont val="Symbol"/>
        <family val="1"/>
        <charset val="2"/>
      </rPr>
      <t>0</t>
    </r>
    <r>
      <rPr>
        <b/>
        <i/>
        <sz val="10"/>
        <rFont val="Arial"/>
        <family val="2"/>
      </rPr>
      <t xml:space="preserve"> / SigXq</t>
    </r>
  </si>
  <si>
    <r>
      <t xml:space="preserve">bzw. </t>
    </r>
    <r>
      <rPr>
        <sz val="10"/>
        <rFont val="Symbol"/>
        <family val="1"/>
        <charset val="2"/>
      </rPr>
      <t>m</t>
    </r>
    <r>
      <rPr>
        <vertAlign val="subscript"/>
        <sz val="10"/>
        <rFont val="Symbol"/>
        <family val="1"/>
        <charset val="2"/>
      </rPr>
      <t>c</t>
    </r>
    <r>
      <rPr>
        <vertAlign val="superscript"/>
        <sz val="10"/>
        <rFont val="Symbol"/>
        <family val="1"/>
        <charset val="2"/>
      </rPr>
      <t>+</t>
    </r>
    <r>
      <rPr>
        <sz val="10"/>
        <rFont val="Arial"/>
        <family val="2"/>
      </rPr>
      <t xml:space="preserve"> =</t>
    </r>
  </si>
  <si>
    <r>
      <t xml:space="preserve">und  </t>
    </r>
    <r>
      <rPr>
        <sz val="10"/>
        <rFont val="Symbol"/>
        <family val="1"/>
        <charset val="2"/>
      </rPr>
      <t>m</t>
    </r>
    <r>
      <rPr>
        <vertAlign val="subscript"/>
        <sz val="10"/>
        <rFont val="Symbol"/>
        <family val="1"/>
        <charset val="2"/>
      </rPr>
      <t>c</t>
    </r>
    <r>
      <rPr>
        <vertAlign val="superscript"/>
        <sz val="10"/>
        <rFont val="Symbol"/>
        <family val="1"/>
        <charset val="2"/>
      </rPr>
      <t>-</t>
    </r>
    <r>
      <rPr>
        <sz val="10"/>
        <rFont val="Arial"/>
        <family val="2"/>
      </rPr>
      <t xml:space="preserve"> =</t>
    </r>
  </si>
  <si>
    <r>
      <t xml:space="preserve"> --&gt;</t>
    </r>
    <r>
      <rPr>
        <sz val="10"/>
        <rFont val="Symbol"/>
        <family val="1"/>
        <charset val="2"/>
      </rPr>
      <t xml:space="preserve"> s</t>
    </r>
    <r>
      <rPr>
        <sz val="10"/>
        <rFont val="Arial"/>
        <family val="2"/>
      </rPr>
      <t xml:space="preserve"> oder s:</t>
    </r>
  </si>
  <si>
    <r>
      <t xml:space="preserve"> --&gt; </t>
    </r>
    <r>
      <rPr>
        <sz val="10"/>
        <rFont val="Symbol"/>
        <family val="1"/>
        <charset val="2"/>
      </rPr>
      <t>s</t>
    </r>
    <r>
      <rPr>
        <sz val="10"/>
        <rFont val="Arial"/>
        <family val="2"/>
      </rPr>
      <t xml:space="preserve"> oder s:</t>
    </r>
  </si>
  <si>
    <r>
      <rPr>
        <sz val="10"/>
        <color theme="1"/>
        <rFont val="Arial"/>
        <family val="2"/>
      </rPr>
      <t xml:space="preserve">und  </t>
    </r>
    <r>
      <rPr>
        <sz val="10"/>
        <color theme="1"/>
        <rFont val="Symbol"/>
        <family val="1"/>
        <charset val="2"/>
      </rPr>
      <t>m</t>
    </r>
    <r>
      <rPr>
        <vertAlign val="subscript"/>
        <sz val="10"/>
        <color theme="1"/>
        <rFont val="Symbol"/>
        <family val="1"/>
        <charset val="2"/>
      </rPr>
      <t>c</t>
    </r>
    <r>
      <rPr>
        <vertAlign val="superscript"/>
        <sz val="10"/>
        <color theme="1"/>
        <rFont val="Symbol"/>
        <family val="1"/>
        <charset val="2"/>
      </rPr>
      <t>-</t>
    </r>
    <r>
      <rPr>
        <sz val="10"/>
        <color theme="1"/>
        <rFont val="Arial"/>
        <family val="2"/>
      </rPr>
      <t xml:space="preserve"> =</t>
    </r>
  </si>
  <si>
    <r>
      <t xml:space="preserve">bzw. </t>
    </r>
    <r>
      <rPr>
        <sz val="10"/>
        <color theme="1"/>
        <rFont val="Symbol"/>
        <family val="1"/>
        <charset val="2"/>
      </rPr>
      <t>m</t>
    </r>
    <r>
      <rPr>
        <vertAlign val="subscript"/>
        <sz val="10"/>
        <color theme="1"/>
        <rFont val="Symbol"/>
        <family val="1"/>
        <charset val="2"/>
      </rPr>
      <t>c</t>
    </r>
    <r>
      <rPr>
        <vertAlign val="superscript"/>
        <sz val="10"/>
        <color theme="1"/>
        <rFont val="Symbol"/>
        <family val="1"/>
        <charset val="2"/>
      </rPr>
      <t>+</t>
    </r>
    <r>
      <rPr>
        <sz val="10"/>
        <color theme="1"/>
        <rFont val="Arial"/>
        <family val="2"/>
      </rPr>
      <t xml:space="preserve"> =</t>
    </r>
  </si>
  <si>
    <r>
      <t>g</t>
    </r>
    <r>
      <rPr>
        <b/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= X</t>
    </r>
    <r>
      <rPr>
        <vertAlign val="subscript"/>
        <sz val="10"/>
        <rFont val="Arial"/>
        <family val="2"/>
      </rPr>
      <t>quer</t>
    </r>
    <r>
      <rPr>
        <sz val="10"/>
        <rFont val="Arial"/>
        <family val="2"/>
      </rPr>
      <t xml:space="preserve"> - Zc *</t>
    </r>
    <r>
      <rPr>
        <sz val="10"/>
        <rFont val="Symbol"/>
        <family val="1"/>
        <charset val="2"/>
      </rPr>
      <t xml:space="preserve"> s</t>
    </r>
    <r>
      <rPr>
        <sz val="10"/>
        <rFont val="Arial"/>
        <family val="2"/>
      </rPr>
      <t>_X</t>
    </r>
    <r>
      <rPr>
        <vertAlign val="subscript"/>
        <sz val="10"/>
        <rFont val="Arial"/>
        <family val="2"/>
      </rPr>
      <t xml:space="preserve">quer  </t>
    </r>
    <r>
      <rPr>
        <sz val="10"/>
        <rFont val="Arial"/>
        <family val="2"/>
      </rPr>
      <t>=</t>
    </r>
  </si>
  <si>
    <r>
      <t>g</t>
    </r>
    <r>
      <rPr>
        <b/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= X</t>
    </r>
    <r>
      <rPr>
        <vertAlign val="subscript"/>
        <sz val="10"/>
        <rFont val="Arial"/>
        <family val="2"/>
      </rPr>
      <t>quer</t>
    </r>
    <r>
      <rPr>
        <sz val="10"/>
        <rFont val="Arial"/>
        <family val="2"/>
      </rPr>
      <t xml:space="preserve"> + Zc * </t>
    </r>
    <r>
      <rPr>
        <sz val="10"/>
        <rFont val="Symbol"/>
        <family val="1"/>
        <charset val="2"/>
      </rPr>
      <t>s</t>
    </r>
    <r>
      <rPr>
        <sz val="10"/>
        <rFont val="Arial"/>
        <family val="2"/>
      </rPr>
      <t>_X</t>
    </r>
    <r>
      <rPr>
        <vertAlign val="subscript"/>
        <sz val="10"/>
        <rFont val="Arial"/>
        <family val="2"/>
      </rPr>
      <t xml:space="preserve">quer  </t>
    </r>
    <r>
      <rPr>
        <sz val="10"/>
        <rFont val="Arial"/>
        <family val="2"/>
      </rPr>
      <t>=</t>
    </r>
  </si>
  <si>
    <r>
      <rPr>
        <sz val="10"/>
        <color theme="1"/>
        <rFont val="Arial"/>
        <family val="2"/>
      </rPr>
      <t xml:space="preserve"> --&gt;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Arial"/>
        <family val="2"/>
      </rPr>
      <t>oder s:</t>
    </r>
  </si>
  <si>
    <r>
      <t>z</t>
    </r>
    <r>
      <rPr>
        <vertAlign val="subscript"/>
        <sz val="10"/>
        <rFont val="Arial"/>
        <family val="2"/>
      </rPr>
      <t>x</t>
    </r>
    <r>
      <rPr>
        <sz val="10"/>
        <color theme="1"/>
        <rFont val="Arial"/>
        <family val="2"/>
      </rPr>
      <t xml:space="preserve"> errechnet</t>
    </r>
  </si>
  <si>
    <r>
      <t xml:space="preserve">Es geht um die (unbekannte) Lage des wahren Mittelwertes </t>
    </r>
    <r>
      <rPr>
        <sz val="10"/>
        <rFont val="Arial"/>
        <family val="2"/>
      </rPr>
      <t>m</t>
    </r>
    <r>
      <rPr>
        <sz val="10"/>
        <color theme="1"/>
        <rFont val="Arial"/>
        <family val="2"/>
      </rPr>
      <t xml:space="preserve"> bei bekanntem Xquer</t>
    </r>
  </si>
  <si>
    <r>
      <t>g</t>
    </r>
    <r>
      <rPr>
        <b/>
        <vertAlign val="subscript"/>
        <sz val="10"/>
        <rFont val="Arial"/>
        <family val="2"/>
      </rPr>
      <t>u</t>
    </r>
    <r>
      <rPr>
        <sz val="10"/>
        <color theme="1"/>
        <rFont val="Arial"/>
        <family val="2"/>
      </rPr>
      <t xml:space="preserve"> = X</t>
    </r>
    <r>
      <rPr>
        <vertAlign val="subscript"/>
        <sz val="10"/>
        <rFont val="Arial"/>
        <family val="2"/>
      </rPr>
      <t>quer</t>
    </r>
    <r>
      <rPr>
        <sz val="10"/>
        <color theme="1"/>
        <rFont val="Arial"/>
        <family val="2"/>
      </rPr>
      <t xml:space="preserve"> - Zc *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rFont val="Symbol"/>
        <family val="1"/>
        <charset val="2"/>
      </rPr>
      <t>s</t>
    </r>
    <r>
      <rPr>
        <sz val="10"/>
        <color theme="1"/>
        <rFont val="Arial"/>
        <family val="2"/>
      </rPr>
      <t>_X</t>
    </r>
    <r>
      <rPr>
        <vertAlign val="subscript"/>
        <sz val="10"/>
        <rFont val="Arial"/>
        <family val="2"/>
      </rPr>
      <t xml:space="preserve">quer  </t>
    </r>
    <r>
      <rPr>
        <sz val="10"/>
        <rFont val="Arial"/>
        <family val="2"/>
      </rPr>
      <t>=</t>
    </r>
  </si>
  <si>
    <r>
      <t>g</t>
    </r>
    <r>
      <rPr>
        <b/>
        <vertAlign val="subscript"/>
        <sz val="10"/>
        <rFont val="Arial"/>
        <family val="2"/>
      </rPr>
      <t>o</t>
    </r>
    <r>
      <rPr>
        <sz val="11"/>
        <color theme="1"/>
        <rFont val="Calibri"/>
        <family val="2"/>
        <scheme val="minor"/>
      </rPr>
      <t xml:space="preserve"> = X</t>
    </r>
    <r>
      <rPr>
        <vertAlign val="subscript"/>
        <sz val="10"/>
        <rFont val="Arial"/>
        <family val="2"/>
      </rPr>
      <t>quer</t>
    </r>
    <r>
      <rPr>
        <sz val="10"/>
        <color theme="1"/>
        <rFont val="Arial"/>
        <family val="2"/>
      </rPr>
      <t xml:space="preserve"> + Zc *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rFont val="Symbol"/>
        <family val="1"/>
        <charset val="2"/>
      </rPr>
      <t>s</t>
    </r>
    <r>
      <rPr>
        <sz val="11"/>
        <color theme="1"/>
        <rFont val="Arial"/>
        <family val="2"/>
      </rPr>
      <t>_X</t>
    </r>
    <r>
      <rPr>
        <vertAlign val="subscript"/>
        <sz val="10"/>
        <rFont val="Arial"/>
        <family val="2"/>
      </rPr>
      <t xml:space="preserve">quer  </t>
    </r>
    <r>
      <rPr>
        <sz val="10"/>
        <rFont val="Arial"/>
        <family val="2"/>
      </rPr>
      <t>=</t>
    </r>
  </si>
  <si>
    <r>
      <t xml:space="preserve">Bitte die gelb hinterlegten Felder eingeben: (nur entweder </t>
    </r>
    <r>
      <rPr>
        <sz val="10"/>
        <color theme="1"/>
        <rFont val="Symbol"/>
        <family val="1"/>
        <charset val="2"/>
      </rPr>
      <t>s</t>
    </r>
    <r>
      <rPr>
        <sz val="10"/>
        <color theme="1"/>
        <rFont val="Arial"/>
        <family val="2"/>
      </rPr>
      <t xml:space="preserve"> oder s!)</t>
    </r>
  </si>
  <si>
    <r>
      <rPr>
        <sz val="10"/>
        <color theme="1"/>
        <rFont val="Arial"/>
        <family val="2"/>
      </rPr>
      <t xml:space="preserve">bzw. </t>
    </r>
    <r>
      <rPr>
        <sz val="10"/>
        <color theme="1"/>
        <rFont val="Symbol"/>
        <family val="1"/>
        <charset val="2"/>
      </rPr>
      <t>m</t>
    </r>
    <r>
      <rPr>
        <vertAlign val="subscript"/>
        <sz val="10"/>
        <color theme="1"/>
        <rFont val="Arial"/>
        <family val="2"/>
      </rPr>
      <t>c</t>
    </r>
    <r>
      <rPr>
        <vertAlign val="superscript"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 xml:space="preserve"> =</t>
    </r>
  </si>
  <si>
    <r>
      <rPr>
        <sz val="10"/>
        <color theme="1"/>
        <rFont val="Arial"/>
        <family val="2"/>
      </rPr>
      <t xml:space="preserve">und  </t>
    </r>
    <r>
      <rPr>
        <sz val="10"/>
        <color theme="1"/>
        <rFont val="Symbol"/>
        <family val="1"/>
        <charset val="2"/>
      </rPr>
      <t>m</t>
    </r>
    <r>
      <rPr>
        <vertAlign val="subscript"/>
        <sz val="10"/>
        <color theme="1"/>
        <rFont val="Arial"/>
        <family val="2"/>
      </rPr>
      <t>c</t>
    </r>
    <r>
      <rPr>
        <vertAlign val="superscript"/>
        <sz val="10"/>
        <color theme="1"/>
        <rFont val="Arial"/>
        <family val="2"/>
      </rPr>
      <t>-</t>
    </r>
    <r>
      <rPr>
        <sz val="10"/>
        <color theme="1"/>
        <rFont val="Arial"/>
        <family val="2"/>
      </rPr>
      <t xml:space="preserve"> =</t>
    </r>
  </si>
  <si>
    <r>
      <rPr>
        <b/>
        <i/>
        <sz val="10"/>
        <color theme="1"/>
        <rFont val="Arial"/>
        <family val="2"/>
      </rPr>
      <t>kritisches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|</t>
    </r>
    <r>
      <rPr>
        <b/>
        <sz val="10"/>
        <color theme="1"/>
        <rFont val="Arial"/>
        <family val="2"/>
      </rPr>
      <t>z</t>
    </r>
    <r>
      <rPr>
        <b/>
        <vertAlign val="subscript"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>|</t>
    </r>
  </si>
  <si>
    <t>-</t>
  </si>
  <si>
    <r>
      <rPr>
        <b/>
        <sz val="10"/>
        <color theme="1"/>
        <rFont val="Arial"/>
        <family val="2"/>
      </rPr>
      <t>kritisches</t>
    </r>
    <r>
      <rPr>
        <b/>
        <sz val="12"/>
        <color theme="1"/>
        <rFont val="Arial"/>
        <family val="2"/>
      </rPr>
      <t xml:space="preserve"> |z</t>
    </r>
    <r>
      <rPr>
        <b/>
        <vertAlign val="sub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>|</t>
    </r>
  </si>
  <si>
    <r>
      <t xml:space="preserve">bzw. </t>
    </r>
    <r>
      <rPr>
        <sz val="10"/>
        <color theme="1"/>
        <rFont val="Symbol"/>
        <family val="1"/>
        <charset val="2"/>
      </rPr>
      <t>m</t>
    </r>
    <r>
      <rPr>
        <vertAlign val="subscript"/>
        <sz val="10"/>
        <color theme="1"/>
        <rFont val="Arial"/>
        <family val="2"/>
      </rPr>
      <t>c</t>
    </r>
    <r>
      <rPr>
        <vertAlign val="superscript"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 xml:space="preserve"> =</t>
    </r>
  </si>
  <si>
    <r>
      <t xml:space="preserve">und  </t>
    </r>
    <r>
      <rPr>
        <sz val="10"/>
        <color theme="1"/>
        <rFont val="Symbol"/>
        <family val="1"/>
        <charset val="2"/>
      </rPr>
      <t>m</t>
    </r>
    <r>
      <rPr>
        <vertAlign val="subscript"/>
        <sz val="10"/>
        <color theme="1"/>
        <rFont val="Arial"/>
        <family val="2"/>
      </rPr>
      <t>c</t>
    </r>
    <r>
      <rPr>
        <vertAlign val="superscript"/>
        <sz val="10"/>
        <color theme="1"/>
        <rFont val="Arial"/>
        <family val="2"/>
      </rPr>
      <t>-</t>
    </r>
    <r>
      <rPr>
        <sz val="10"/>
        <color theme="1"/>
        <rFont val="Arial"/>
        <family val="2"/>
      </rPr>
      <t xml:space="preserve"> =</t>
    </r>
  </si>
  <si>
    <r>
      <t>kritisches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|</t>
    </r>
    <r>
      <rPr>
        <b/>
        <sz val="12"/>
        <color theme="1"/>
        <rFont val="Arial"/>
        <family val="2"/>
      </rPr>
      <t>t</t>
    </r>
    <r>
      <rPr>
        <b/>
        <vertAlign val="subscript"/>
        <sz val="12"/>
        <color theme="1"/>
        <rFont val="Arial"/>
        <family val="2"/>
      </rPr>
      <t>c</t>
    </r>
    <r>
      <rPr>
        <sz val="12"/>
        <color theme="1"/>
        <rFont val="Arial"/>
        <family val="2"/>
      </rPr>
      <t>|</t>
    </r>
  </si>
  <si>
    <r>
      <rPr>
        <sz val="10"/>
        <color theme="1"/>
        <rFont val="Arial"/>
        <family val="2"/>
      </rPr>
      <t xml:space="preserve">Behauptung: </t>
    </r>
    <r>
      <rPr>
        <sz val="11"/>
        <color theme="1"/>
        <rFont val="Calibri"/>
        <family val="2"/>
      </rPr>
      <t>µ</t>
    </r>
    <r>
      <rPr>
        <sz val="10"/>
        <color theme="1"/>
        <rFont val="Arial"/>
        <family val="2"/>
      </rPr>
      <t>0 = 12</t>
    </r>
  </si>
  <si>
    <r>
      <t>µ</t>
    </r>
    <r>
      <rPr>
        <vertAlign val="subscript"/>
        <sz val="11"/>
        <color theme="1"/>
        <rFont val="Calibri"/>
        <family val="2"/>
        <scheme val="minor"/>
      </rPr>
      <t>c</t>
    </r>
    <r>
      <rPr>
        <vertAlign val="superscript"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Arial"/>
        <family val="2"/>
      </rPr>
      <t>= 48,5</t>
    </r>
  </si>
  <si>
    <r>
      <t>µ</t>
    </r>
    <r>
      <rPr>
        <vertAlign val="subscript"/>
        <sz val="11"/>
        <color theme="1"/>
        <rFont val="Calibri"/>
        <family val="2"/>
        <scheme val="minor"/>
      </rPr>
      <t>c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Arial"/>
        <family val="2"/>
      </rPr>
      <t>= 51,47</t>
    </r>
  </si>
  <si>
    <r>
      <t xml:space="preserve">    &gt; µ</t>
    </r>
    <r>
      <rPr>
        <vertAlign val="subscript"/>
        <sz val="11"/>
        <color theme="1"/>
        <rFont val="Calibri"/>
        <family val="2"/>
        <scheme val="minor"/>
      </rPr>
      <t>c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  -&gt; H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Arial"/>
        <family val="2"/>
      </rPr>
      <t>verwerfen</t>
    </r>
  </si>
  <si>
    <r>
      <rPr>
        <sz val="10"/>
        <color theme="1"/>
        <rFont val="Arial"/>
        <family val="2"/>
      </rPr>
      <t>Behauptung: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µ</t>
    </r>
    <r>
      <rPr>
        <sz val="10"/>
        <color theme="1"/>
        <rFont val="Arial"/>
        <family val="2"/>
      </rPr>
      <t>0 = 50</t>
    </r>
  </si>
  <si>
    <r>
      <t>µ</t>
    </r>
    <r>
      <rPr>
        <vertAlign val="subscript"/>
        <sz val="11"/>
        <color theme="1"/>
        <rFont val="Calibri"/>
        <family val="2"/>
        <scheme val="minor"/>
      </rPr>
      <t>c</t>
    </r>
    <r>
      <rPr>
        <vertAlign val="superscript"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Arial"/>
        <family val="2"/>
      </rPr>
      <t>= 47,12</t>
    </r>
  </si>
  <si>
    <r>
      <t>µ</t>
    </r>
    <r>
      <rPr>
        <vertAlign val="subscript"/>
        <sz val="11"/>
        <color theme="1"/>
        <rFont val="Calibri"/>
        <family val="2"/>
        <scheme val="minor"/>
      </rPr>
      <t>c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Arial"/>
        <family val="2"/>
      </rPr>
      <t>= 52,88</t>
    </r>
  </si>
  <si>
    <r>
      <t xml:space="preserve">     &gt; m</t>
    </r>
    <r>
      <rPr>
        <vertAlign val="subscript"/>
        <sz val="11"/>
        <color theme="1"/>
        <rFont val="Calibri"/>
        <family val="2"/>
        <scheme val="minor"/>
      </rPr>
      <t>c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  </t>
    </r>
    <r>
      <rPr>
        <sz val="10"/>
        <color theme="1"/>
        <rFont val="Arial"/>
        <family val="2"/>
      </rPr>
      <t>-&gt;  H</t>
    </r>
    <r>
      <rPr>
        <vertAlign val="subscript"/>
        <sz val="10"/>
        <color theme="1"/>
        <rFont val="Arial"/>
        <family val="2"/>
      </rPr>
      <t>0</t>
    </r>
    <r>
      <rPr>
        <sz val="10"/>
        <color theme="1"/>
        <rFont val="Arial"/>
        <family val="2"/>
      </rPr>
      <t xml:space="preserve"> nicht verwerfen</t>
    </r>
  </si>
  <si>
    <r>
      <rPr>
        <sz val="10"/>
        <color theme="1"/>
        <rFont val="Arial"/>
        <family val="2"/>
      </rPr>
      <t>(    unterstützt H</t>
    </r>
    <r>
      <rPr>
        <vertAlign val="sub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 von vornherein) und zum Zweiten wurde a künstlich so klein gewählt, dass H</t>
    </r>
    <r>
      <rPr>
        <vertAlign val="sub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 fast nicht verworfen werden konnte.</t>
    </r>
  </si>
  <si>
    <r>
      <rPr>
        <b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Hypothesen: H</t>
    </r>
    <r>
      <rPr>
        <vertAlign val="sub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>:</t>
    </r>
    <r>
      <rPr>
        <sz val="11"/>
        <color theme="1"/>
        <rFont val="Calibri"/>
        <family val="2"/>
        <scheme val="minor"/>
      </rPr>
      <t xml:space="preserve"> µ = µ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Arial"/>
        <family val="2"/>
      </rPr>
      <t>= 50  und  H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  <r>
      <rPr>
        <sz val="11"/>
        <color theme="1"/>
        <rFont val="Calibri"/>
        <family val="2"/>
        <scheme val="minor"/>
      </rPr>
      <t xml:space="preserve"> µ ¹ µ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 </t>
    </r>
    <r>
      <rPr>
        <sz val="10"/>
        <color theme="1"/>
        <rFont val="Arial"/>
        <family val="2"/>
      </rPr>
      <t>-&gt;  zweiseitig kritisch</t>
    </r>
  </si>
  <si>
    <r>
      <rPr>
        <b/>
        <sz val="10"/>
        <color theme="1"/>
        <rFont val="Arial"/>
        <family val="2"/>
      </rPr>
      <t>2)</t>
    </r>
    <r>
      <rPr>
        <sz val="11"/>
        <color theme="1"/>
        <rFont val="Calibri"/>
        <family val="2"/>
        <scheme val="minor"/>
      </rPr>
      <t xml:space="preserve"> α </t>
    </r>
    <r>
      <rPr>
        <sz val="10"/>
        <color theme="1"/>
        <rFont val="Arial"/>
        <family val="2"/>
      </rPr>
      <t>= 0,05 lt. Aufgabenstellung</t>
    </r>
  </si>
  <si>
    <r>
      <rPr>
        <b/>
        <sz val="10"/>
        <color theme="1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σ</t>
    </r>
    <r>
      <rPr>
        <sz val="10"/>
        <color theme="1"/>
        <rFont val="Arial"/>
        <family val="2"/>
      </rPr>
      <t xml:space="preserve"> unbekannt, n </t>
    </r>
    <r>
      <rPr>
        <u/>
        <sz val="10"/>
        <color theme="1"/>
        <rFont val="Arial"/>
        <family val="2"/>
      </rPr>
      <t>&gt;</t>
    </r>
    <r>
      <rPr>
        <sz val="10"/>
        <color theme="1"/>
        <rFont val="Arial"/>
        <family val="2"/>
      </rPr>
      <t xml:space="preserve"> 50 -&gt;  2. Fall keine Endlichkeitskorrektur (da n/N=0,01) -&gt;  </t>
    </r>
  </si>
  <si>
    <r>
      <rPr>
        <b/>
        <sz val="11"/>
        <color theme="1"/>
        <rFont val="Calibri"/>
        <family val="2"/>
        <scheme val="minor"/>
      </rPr>
      <t xml:space="preserve">4) </t>
    </r>
    <r>
      <rPr>
        <sz val="11"/>
        <color theme="1"/>
        <rFont val="Calibri"/>
        <family val="2"/>
        <scheme val="minor"/>
      </rPr>
      <t>zc =  1,96</t>
    </r>
  </si>
  <si>
    <r>
      <rPr>
        <b/>
        <sz val="10"/>
        <color theme="1"/>
        <rFont val="Arial"/>
        <family val="2"/>
      </rPr>
      <t>5)</t>
    </r>
    <r>
      <rPr>
        <sz val="10"/>
        <color theme="1"/>
        <rFont val="Arial"/>
        <family val="2"/>
      </rPr>
      <t xml:space="preserve"> zx = -3,333</t>
    </r>
  </si>
  <si>
    <r>
      <rPr>
        <b/>
        <sz val="10"/>
        <color theme="1"/>
        <rFont val="Arial"/>
        <family val="2"/>
      </rPr>
      <t>6)</t>
    </r>
    <r>
      <rPr>
        <sz val="10"/>
        <color theme="1"/>
        <rFont val="Arial"/>
        <family val="2"/>
      </rPr>
      <t xml:space="preserve"> |t</t>
    </r>
    <r>
      <rPr>
        <vertAlign val="subscript"/>
        <sz val="10"/>
        <color theme="1"/>
        <rFont val="Arial"/>
        <family val="2"/>
      </rPr>
      <t>x</t>
    </r>
    <r>
      <rPr>
        <sz val="10"/>
        <color theme="1"/>
        <rFont val="Arial"/>
        <family val="2"/>
      </rPr>
      <t>| &gt; |t</t>
    </r>
    <r>
      <rPr>
        <vertAlign val="subscript"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>|   -&gt;  H</t>
    </r>
    <r>
      <rPr>
        <vertAlign val="subscript"/>
        <sz val="10"/>
        <color theme="1"/>
        <rFont val="Arial"/>
        <family val="2"/>
      </rPr>
      <t>0</t>
    </r>
    <r>
      <rPr>
        <sz val="10"/>
        <color theme="1"/>
        <rFont val="Arial"/>
        <family val="2"/>
      </rPr>
      <t xml:space="preserve"> verwerfen</t>
    </r>
  </si>
  <si>
    <r>
      <rPr>
        <b/>
        <sz val="10"/>
        <color theme="1"/>
        <rFont val="Arial"/>
        <family val="2"/>
      </rPr>
      <t xml:space="preserve">7) </t>
    </r>
    <r>
      <rPr>
        <sz val="10"/>
        <color theme="1"/>
        <rFont val="Arial"/>
        <family val="2"/>
      </rPr>
      <t>Die Aussage ist vermutlich nicht korrekt.</t>
    </r>
  </si>
  <si>
    <r>
      <rPr>
        <b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Hypothesen: H</t>
    </r>
    <r>
      <rPr>
        <vertAlign val="sub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>:</t>
    </r>
    <r>
      <rPr>
        <sz val="11"/>
        <color theme="1"/>
        <rFont val="Calibri"/>
        <family val="2"/>
        <scheme val="minor"/>
      </rPr>
      <t xml:space="preserve"> µ &lt; µ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Arial"/>
        <family val="2"/>
      </rPr>
      <t>= 50  lt. Aufgabenstellung  -&gt;   H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  <r>
      <rPr>
        <sz val="11"/>
        <color theme="1"/>
        <rFont val="Calibri"/>
        <family val="2"/>
        <scheme val="minor"/>
      </rPr>
      <t xml:space="preserve"> µ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µ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 </t>
    </r>
    <r>
      <rPr>
        <sz val="10"/>
        <color theme="1"/>
        <rFont val="Arial"/>
        <family val="2"/>
      </rPr>
      <t>-&gt;  einseitig kritisch</t>
    </r>
  </si>
  <si>
    <r>
      <rPr>
        <b/>
        <sz val="10"/>
        <color theme="1"/>
        <rFont val="Arial"/>
        <family val="2"/>
      </rPr>
      <t>2)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Arial"/>
        <family val="2"/>
      </rPr>
      <t>= 0,002  lt. Aufgabenstellung</t>
    </r>
  </si>
  <si>
    <r>
      <rPr>
        <b/>
        <sz val="10"/>
        <color theme="1"/>
        <rFont val="Arial"/>
        <family val="2"/>
      </rPr>
      <t xml:space="preserve">3) </t>
    </r>
    <r>
      <rPr>
        <sz val="11"/>
        <color theme="1"/>
        <rFont val="Calibri"/>
        <family val="2"/>
        <scheme val="minor"/>
      </rPr>
      <t xml:space="preserve">σ </t>
    </r>
    <r>
      <rPr>
        <sz val="10"/>
        <color theme="1"/>
        <rFont val="Arial"/>
        <family val="2"/>
      </rPr>
      <t xml:space="preserve">unbekannt, n </t>
    </r>
    <r>
      <rPr>
        <u/>
        <sz val="10"/>
        <color theme="1"/>
        <rFont val="Arial"/>
        <family val="2"/>
      </rPr>
      <t>&gt;</t>
    </r>
    <r>
      <rPr>
        <sz val="10"/>
        <color theme="1"/>
        <rFont val="Arial"/>
        <family val="2"/>
      </rPr>
      <t xml:space="preserve"> 50 -&gt;  2. Fall keine Endlichkeitskorrektur  (da „laufende Produktion“) -&gt;</t>
    </r>
  </si>
  <si>
    <r>
      <rPr>
        <b/>
        <sz val="10"/>
        <color theme="1"/>
        <rFont val="Arial"/>
        <family val="2"/>
      </rPr>
      <t>4)</t>
    </r>
    <r>
      <rPr>
        <sz val="10"/>
        <color theme="1"/>
        <rFont val="Arial"/>
        <family val="2"/>
      </rPr>
      <t xml:space="preserve"> z</t>
    </r>
    <r>
      <rPr>
        <vertAlign val="subscript"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 xml:space="preserve"> =  2,878</t>
    </r>
  </si>
  <si>
    <r>
      <rPr>
        <b/>
        <sz val="10"/>
        <color theme="1"/>
        <rFont val="Arial"/>
        <family val="2"/>
      </rPr>
      <t>5)</t>
    </r>
    <r>
      <rPr>
        <sz val="10"/>
        <color theme="1"/>
        <rFont val="Arial"/>
        <family val="2"/>
      </rPr>
      <t xml:space="preserve"> z</t>
    </r>
    <r>
      <rPr>
        <vertAlign val="subscript"/>
        <sz val="10"/>
        <color theme="1"/>
        <rFont val="Arial"/>
        <family val="2"/>
      </rPr>
      <t>x</t>
    </r>
    <r>
      <rPr>
        <sz val="10"/>
        <color theme="1"/>
        <rFont val="Arial"/>
        <family val="2"/>
      </rPr>
      <t xml:space="preserve"> =  2,0</t>
    </r>
  </si>
  <si>
    <r>
      <rPr>
        <b/>
        <sz val="10"/>
        <color theme="1"/>
        <rFont val="Arial"/>
        <family val="2"/>
      </rPr>
      <t>6)</t>
    </r>
    <r>
      <rPr>
        <sz val="10"/>
        <color theme="1"/>
        <rFont val="Arial"/>
        <family val="2"/>
      </rPr>
      <t xml:space="preserve"> |t</t>
    </r>
    <r>
      <rPr>
        <vertAlign val="subscript"/>
        <sz val="10"/>
        <color theme="1"/>
        <rFont val="Arial"/>
        <family val="2"/>
      </rPr>
      <t>x</t>
    </r>
    <r>
      <rPr>
        <sz val="10"/>
        <color theme="1"/>
        <rFont val="Arial"/>
        <family val="2"/>
      </rPr>
      <t>| &lt; |t</t>
    </r>
    <r>
      <rPr>
        <vertAlign val="subscript"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>|   -&gt;  H</t>
    </r>
    <r>
      <rPr>
        <vertAlign val="subscript"/>
        <sz val="10"/>
        <color theme="1"/>
        <rFont val="Arial"/>
        <family val="2"/>
      </rPr>
      <t>0</t>
    </r>
    <r>
      <rPr>
        <sz val="10"/>
        <color theme="1"/>
        <rFont val="Arial"/>
        <family val="2"/>
      </rPr>
      <t xml:space="preserve"> nicht verwerfen</t>
    </r>
  </si>
  <si>
    <r>
      <rPr>
        <b/>
        <sz val="10"/>
        <color theme="1"/>
        <rFont val="Arial"/>
        <family val="2"/>
      </rPr>
      <t>7)</t>
    </r>
    <r>
      <rPr>
        <sz val="10"/>
        <color theme="1"/>
        <rFont val="Arial"/>
        <family val="2"/>
      </rPr>
      <t xml:space="preserve"> In diesem Test wird die Aussage, dass es weniger Rosinen sind als 50 gr., abgelehnt, es wird also unterstützt, dass es mindestens 50 Gramm sind, aber:</t>
    </r>
  </si>
  <si>
    <r>
      <t xml:space="preserve">Xq - </t>
    </r>
    <r>
      <rPr>
        <b/>
        <i/>
        <sz val="10"/>
        <rFont val="Symbol"/>
        <family val="1"/>
        <charset val="2"/>
      </rPr>
      <t>m</t>
    </r>
    <r>
      <rPr>
        <b/>
        <vertAlign val="subscript"/>
        <sz val="10"/>
        <rFont val="Symbol"/>
        <family val="1"/>
        <charset val="2"/>
      </rPr>
      <t>0</t>
    </r>
    <r>
      <rPr>
        <b/>
        <sz val="10"/>
        <rFont val="Arial"/>
        <family val="2"/>
      </rPr>
      <t xml:space="preserve"> / SigXq</t>
    </r>
  </si>
  <si>
    <r>
      <t>kritisches</t>
    </r>
    <r>
      <rPr>
        <b/>
        <sz val="10"/>
        <color indexed="12"/>
        <rFont val="Arial"/>
        <family val="2"/>
      </rPr>
      <t xml:space="preserve"> </t>
    </r>
    <r>
      <rPr>
        <sz val="10"/>
        <color theme="1"/>
        <rFont val="Arial"/>
        <family val="2"/>
      </rPr>
      <t>|</t>
    </r>
    <r>
      <rPr>
        <b/>
        <sz val="10"/>
        <color theme="1"/>
        <rFont val="Arial"/>
        <family val="2"/>
      </rPr>
      <t>z</t>
    </r>
    <r>
      <rPr>
        <b/>
        <vertAlign val="subscript"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>|</t>
    </r>
  </si>
  <si>
    <r>
      <rPr>
        <b/>
        <sz val="10"/>
        <color theme="1"/>
        <rFont val="Arial"/>
        <family val="2"/>
      </rPr>
      <t>Xq -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0"/>
        <rFont val="Symbol"/>
        <family val="1"/>
        <charset val="2"/>
      </rPr>
      <t>m</t>
    </r>
    <r>
      <rPr>
        <b/>
        <vertAlign val="subscript"/>
        <sz val="10"/>
        <rFont val="Arial"/>
        <family val="2"/>
      </rPr>
      <t>0</t>
    </r>
    <r>
      <rPr>
        <b/>
        <sz val="10"/>
        <color theme="1"/>
        <rFont val="Arial"/>
        <family val="2"/>
      </rPr>
      <t xml:space="preserve"> / SigXq</t>
    </r>
  </si>
  <si>
    <r>
      <t xml:space="preserve">Xq - </t>
    </r>
    <r>
      <rPr>
        <b/>
        <sz val="10"/>
        <rFont val="Symbol"/>
        <family val="1"/>
        <charset val="2"/>
      </rPr>
      <t>m</t>
    </r>
    <r>
      <rPr>
        <b/>
        <vertAlign val="subscript"/>
        <sz val="10"/>
        <rFont val="Arial"/>
        <family val="2"/>
      </rPr>
      <t>0</t>
    </r>
    <r>
      <rPr>
        <b/>
        <sz val="11"/>
        <color theme="1"/>
        <rFont val="Calibri"/>
        <family val="2"/>
        <scheme val="minor"/>
      </rPr>
      <t xml:space="preserve"> / SigXq</t>
    </r>
  </si>
  <si>
    <r>
      <t xml:space="preserve">Xq - </t>
    </r>
    <r>
      <rPr>
        <b/>
        <sz val="10"/>
        <rFont val="Symbol"/>
        <family val="1"/>
        <charset val="2"/>
      </rPr>
      <t>m</t>
    </r>
    <r>
      <rPr>
        <b/>
        <vertAlign val="subscript"/>
        <sz val="10"/>
        <rFont val="Arial"/>
        <family val="2"/>
      </rPr>
      <t>0</t>
    </r>
    <r>
      <rPr>
        <b/>
        <sz val="11"/>
        <color theme="1"/>
        <rFont val="Calibri"/>
        <family val="2"/>
        <scheme val="minor"/>
      </rPr>
      <t xml:space="preserve"> / Sigtq</t>
    </r>
  </si>
  <si>
    <r>
      <t xml:space="preserve">p^ - p / </t>
    </r>
    <r>
      <rPr>
        <b/>
        <sz val="10"/>
        <rFont val="Symbol"/>
        <family val="1"/>
        <charset val="2"/>
      </rPr>
      <t>s</t>
    </r>
    <r>
      <rPr>
        <b/>
        <sz val="11"/>
        <color theme="1"/>
        <rFont val="Calibri"/>
        <family val="2"/>
        <scheme val="minor"/>
      </rPr>
      <t>p^</t>
    </r>
  </si>
  <si>
    <r>
      <t xml:space="preserve">bzw. </t>
    </r>
    <r>
      <rPr>
        <sz val="10"/>
        <rFont val="Symbol"/>
        <family val="1"/>
        <charset val="2"/>
      </rPr>
      <t>m</t>
    </r>
    <r>
      <rPr>
        <vertAlign val="subscript"/>
        <sz val="10"/>
        <rFont val="Arial"/>
        <family val="2"/>
      </rPr>
      <t>c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 xml:space="preserve"> =</t>
    </r>
  </si>
  <si>
    <r>
      <t xml:space="preserve">und  </t>
    </r>
    <r>
      <rPr>
        <sz val="10"/>
        <rFont val="Symbol"/>
        <family val="1"/>
        <charset val="2"/>
      </rPr>
      <t>m</t>
    </r>
    <r>
      <rPr>
        <vertAlign val="subscript"/>
        <sz val="10"/>
        <rFont val="Arial"/>
        <family val="2"/>
      </rPr>
      <t>c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 xml:space="preserve"> =</t>
    </r>
  </si>
  <si>
    <r>
      <t>kritisches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|</t>
    </r>
    <r>
      <rPr>
        <b/>
        <sz val="12"/>
        <rFont val="Arial"/>
        <family val="2"/>
      </rPr>
      <t>z</t>
    </r>
    <r>
      <rPr>
        <b/>
        <vertAlign val="subscript"/>
        <sz val="12"/>
        <rFont val="Arial"/>
        <family val="2"/>
      </rPr>
      <t>c</t>
    </r>
    <r>
      <rPr>
        <sz val="12"/>
        <rFont val="Arial"/>
        <family val="2"/>
      </rPr>
      <t>|</t>
    </r>
  </si>
  <si>
    <r>
      <t xml:space="preserve">Bitte die gelb hinterlegten Felder eingeben: (nur entweder </t>
    </r>
    <r>
      <rPr>
        <sz val="10"/>
        <rFont val="Symbol"/>
        <family val="1"/>
        <charset val="2"/>
      </rPr>
      <t>s</t>
    </r>
    <r>
      <rPr>
        <sz val="10"/>
        <rFont val="Arial"/>
        <family val="2"/>
      </rPr>
      <t xml:space="preserve"> oder s!)</t>
    </r>
  </si>
  <si>
    <t>Ü 8-23</t>
  </si>
  <si>
    <r>
      <rPr>
        <sz val="10"/>
        <color theme="1"/>
        <rFont val="Symbol"/>
        <family val="1"/>
        <charset val="2"/>
      </rPr>
      <t>n</t>
    </r>
    <r>
      <rPr>
        <sz val="10"/>
        <color theme="1"/>
        <rFont val="Arial"/>
        <family val="2"/>
      </rPr>
      <t xml:space="preserve"> = n - 1</t>
    </r>
  </si>
  <si>
    <t>n = n - 1</t>
  </si>
  <si>
    <t>Es ist nicht klar vorgegeben, ob wir das zwei- oder einseitige Konfidenzintervall betrachten sollen</t>
  </si>
  <si>
    <t>1) zweiseitiges   -   Achtung, hier ist dann zc = 2,245</t>
  </si>
  <si>
    <t>2) einseitiges  Konfidenzintervall (dann wieder mit zc = 1,96)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</si>
</sst>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"/>
    <numFmt numFmtId="165" formatCode="0.0"/>
    <numFmt numFmtId="166" formatCode="0.00000"/>
    <numFmt numFmtId="167" formatCode="0.0000"/>
  </numFmts>
  <fonts count="5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8"/>
      <color rgb="FF0000FF"/>
      <name val="Arial"/>
      <family val="2"/>
    </font>
    <font>
      <b/>
      <sz val="14"/>
      <color rgb="FF0000FF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Symbol"/>
      <family val="1"/>
      <charset val="2"/>
    </font>
    <font>
      <vertAlign val="subscript"/>
      <sz val="10"/>
      <name val="Symbol"/>
      <family val="1"/>
      <charset val="2"/>
    </font>
    <font>
      <b/>
      <sz val="10"/>
      <color indexed="12"/>
      <name val="Arial"/>
      <family val="2"/>
    </font>
    <font>
      <b/>
      <vertAlign val="subscript"/>
      <sz val="10"/>
      <name val="Arial"/>
      <family val="2"/>
    </font>
    <font>
      <sz val="10"/>
      <color indexed="12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i/>
      <sz val="10"/>
      <color indexed="6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name val="Symbol"/>
      <family val="1"/>
      <charset val="2"/>
    </font>
    <font>
      <b/>
      <i/>
      <vertAlign val="subscript"/>
      <sz val="10"/>
      <name val="Symbol"/>
      <family val="1"/>
      <charset val="2"/>
    </font>
    <font>
      <vertAlign val="superscript"/>
      <sz val="10"/>
      <name val="Symbol"/>
      <family val="1"/>
      <charset val="2"/>
    </font>
    <font>
      <sz val="10"/>
      <color theme="1"/>
      <name val="Symbol"/>
      <family val="1"/>
      <charset val="2"/>
    </font>
    <font>
      <vertAlign val="subscript"/>
      <sz val="10"/>
      <color theme="1"/>
      <name val="Symbol"/>
      <family val="1"/>
      <charset val="2"/>
    </font>
    <font>
      <vertAlign val="superscript"/>
      <sz val="10"/>
      <color theme="1"/>
      <name val="Symbol"/>
      <family val="1"/>
      <charset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vertAlign val="subscript"/>
      <sz val="12"/>
      <color theme="1"/>
      <name val="Arial"/>
      <family val="2"/>
    </font>
    <font>
      <u/>
      <sz val="10"/>
      <color theme="1"/>
      <name val="Arial"/>
      <family val="2"/>
    </font>
    <font>
      <b/>
      <vertAlign val="subscript"/>
      <sz val="10"/>
      <name val="Symbol"/>
      <family val="1"/>
      <charset val="2"/>
    </font>
    <font>
      <b/>
      <sz val="10"/>
      <name val="Symbol"/>
      <family val="1"/>
      <charset val="2"/>
    </font>
    <font>
      <sz val="10"/>
      <color theme="1"/>
      <name val="Arial"/>
      <family val="1"/>
      <charset val="2"/>
    </font>
    <font>
      <sz val="12"/>
      <name val="Arial"/>
      <family val="2"/>
    </font>
    <font>
      <b/>
      <vertAlign val="subscript"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65">
    <xf numFmtId="0" fontId="0" fillId="0" borderId="0" xfId="0"/>
    <xf numFmtId="0" fontId="2" fillId="0" borderId="0" xfId="1" applyFont="1"/>
    <xf numFmtId="0" fontId="4" fillId="0" borderId="0" xfId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2" fillId="0" borderId="0" xfId="1" applyFont="1"/>
    <xf numFmtId="0" fontId="12" fillId="0" borderId="1" xfId="1" applyFont="1" applyBorder="1"/>
    <xf numFmtId="0" fontId="20" fillId="0" borderId="1" xfId="1" applyFont="1" applyBorder="1"/>
    <xf numFmtId="0" fontId="12" fillId="0" borderId="1" xfId="0" applyFont="1" applyBorder="1"/>
    <xf numFmtId="0" fontId="20" fillId="0" borderId="1" xfId="0" applyFont="1" applyBorder="1"/>
    <xf numFmtId="0" fontId="3" fillId="0" borderId="0" xfId="0" applyFont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 applyAlignment="1">
      <alignment horizontal="right"/>
    </xf>
    <xf numFmtId="0" fontId="1" fillId="0" borderId="0" xfId="0" applyFont="1"/>
    <xf numFmtId="0" fontId="3" fillId="2" borderId="9" xfId="0" applyFont="1" applyFill="1" applyBorder="1"/>
    <xf numFmtId="0" fontId="3" fillId="2" borderId="0" xfId="0" applyFont="1" applyFill="1"/>
    <xf numFmtId="0" fontId="3" fillId="2" borderId="10" xfId="0" applyFont="1" applyFill="1" applyBorder="1"/>
    <xf numFmtId="0" fontId="0" fillId="2" borderId="9" xfId="0" applyFill="1" applyBorder="1"/>
    <xf numFmtId="0" fontId="0" fillId="2" borderId="0" xfId="0" applyFill="1"/>
    <xf numFmtId="0" fontId="0" fillId="2" borderId="10" xfId="0" applyFill="1" applyBorder="1"/>
    <xf numFmtId="0" fontId="1" fillId="2" borderId="9" xfId="0" applyFont="1" applyFill="1" applyBorder="1"/>
    <xf numFmtId="0" fontId="1" fillId="2" borderId="0" xfId="0" applyFont="1" applyFill="1"/>
    <xf numFmtId="0" fontId="1" fillId="2" borderId="10" xfId="0" applyFont="1" applyFill="1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3" fillId="2" borderId="0" xfId="5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3" fillId="2" borderId="0" xfId="5" applyFill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23" fillId="4" borderId="11" xfId="5" applyFill="1" applyBorder="1" applyAlignment="1">
      <alignment horizontal="center"/>
    </xf>
    <xf numFmtId="0" fontId="26" fillId="0" borderId="0" xfId="5" applyFont="1" applyAlignment="1">
      <alignment horizontal="center"/>
    </xf>
    <xf numFmtId="16" fontId="4" fillId="3" borderId="12" xfId="0" applyNumberFormat="1" applyFont="1" applyFill="1" applyBorder="1" applyAlignment="1">
      <alignment horizontal="center" vertical="center"/>
    </xf>
    <xf numFmtId="16" fontId="4" fillId="3" borderId="11" xfId="0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0" fontId="1" fillId="0" borderId="0" xfId="1"/>
    <xf numFmtId="0" fontId="1" fillId="0" borderId="1" xfId="1" applyBorder="1"/>
    <xf numFmtId="0" fontId="27" fillId="0" borderId="0" xfId="0" applyFont="1"/>
    <xf numFmtId="0" fontId="28" fillId="0" borderId="0" xfId="1" applyFont="1"/>
    <xf numFmtId="0" fontId="1" fillId="0" borderId="4" xfId="1" applyBorder="1"/>
    <xf numFmtId="0" fontId="1" fillId="0" borderId="5" xfId="1" applyBorder="1"/>
    <xf numFmtId="0" fontId="1" fillId="0" borderId="10" xfId="1" applyBorder="1"/>
    <xf numFmtId="0" fontId="1" fillId="0" borderId="7" xfId="1" applyBorder="1"/>
    <xf numFmtId="0" fontId="1" fillId="0" borderId="8" xfId="1" applyBorder="1"/>
    <xf numFmtId="0" fontId="29" fillId="0" borderId="3" xfId="1" applyFont="1" applyBorder="1"/>
    <xf numFmtId="0" fontId="29" fillId="0" borderId="6" xfId="1" applyFont="1" applyBorder="1"/>
    <xf numFmtId="0" fontId="1" fillId="0" borderId="9" xfId="1" applyBorder="1"/>
    <xf numFmtId="16" fontId="25" fillId="3" borderId="11" xfId="0" applyNumberFormat="1" applyFont="1" applyFill="1" applyBorder="1" applyAlignment="1">
      <alignment horizontal="center" vertical="center"/>
    </xf>
    <xf numFmtId="16" fontId="25" fillId="3" borderId="12" xfId="0" applyNumberFormat="1" applyFont="1" applyFill="1" applyBorder="1" applyAlignment="1">
      <alignment horizontal="center" vertical="center"/>
    </xf>
    <xf numFmtId="0" fontId="12" fillId="0" borderId="13" xfId="1" applyFont="1" applyBorder="1"/>
    <xf numFmtId="0" fontId="1" fillId="0" borderId="14" xfId="1" applyBorder="1"/>
    <xf numFmtId="0" fontId="1" fillId="0" borderId="13" xfId="1" applyBorder="1"/>
    <xf numFmtId="0" fontId="1" fillId="0" borderId="15" xfId="1" applyBorder="1"/>
    <xf numFmtId="0" fontId="30" fillId="2" borderId="9" xfId="1" applyFont="1" applyFill="1" applyBorder="1" applyAlignment="1">
      <alignment horizontal="center"/>
    </xf>
    <xf numFmtId="0" fontId="30" fillId="2" borderId="6" xfId="1" applyFont="1" applyFill="1" applyBorder="1" applyAlignment="1">
      <alignment horizontal="center"/>
    </xf>
    <xf numFmtId="0" fontId="1" fillId="0" borderId="11" xfId="1" applyBorder="1" applyAlignment="1">
      <alignment horizontal="right"/>
    </xf>
    <xf numFmtId="0" fontId="1" fillId="0" borderId="11" xfId="1" applyBorder="1"/>
    <xf numFmtId="165" fontId="1" fillId="3" borderId="11" xfId="1" applyNumberFormat="1" applyFill="1" applyBorder="1" applyAlignment="1">
      <alignment horizontal="center"/>
    </xf>
    <xf numFmtId="0" fontId="1" fillId="3" borderId="11" xfId="1" applyFill="1" applyBorder="1" applyAlignment="1">
      <alignment horizontal="center"/>
    </xf>
    <xf numFmtId="0" fontId="1" fillId="0" borderId="3" xfId="1" applyBorder="1"/>
    <xf numFmtId="164" fontId="1" fillId="0" borderId="5" xfId="1" applyNumberFormat="1" applyBorder="1"/>
    <xf numFmtId="0" fontId="1" fillId="0" borderId="6" xfId="1" applyBorder="1"/>
    <xf numFmtId="164" fontId="1" fillId="0" borderId="8" xfId="1" applyNumberFormat="1" applyBorder="1"/>
    <xf numFmtId="0" fontId="12" fillId="0" borderId="12" xfId="1" applyFont="1" applyBorder="1"/>
    <xf numFmtId="0" fontId="12" fillId="0" borderId="16" xfId="1" applyFont="1" applyBorder="1"/>
    <xf numFmtId="0" fontId="30" fillId="2" borderId="11" xfId="1" applyFont="1" applyFill="1" applyBorder="1"/>
    <xf numFmtId="2" fontId="1" fillId="3" borderId="11" xfId="1" applyNumberFormat="1" applyFill="1" applyBorder="1" applyAlignment="1">
      <alignment horizontal="center"/>
    </xf>
    <xf numFmtId="0" fontId="12" fillId="0" borderId="3" xfId="1" applyFont="1" applyBorder="1"/>
    <xf numFmtId="0" fontId="20" fillId="0" borderId="5" xfId="1" applyFont="1" applyBorder="1"/>
    <xf numFmtId="0" fontId="12" fillId="0" borderId="6" xfId="1" applyFont="1" applyBorder="1"/>
    <xf numFmtId="0" fontId="20" fillId="0" borderId="8" xfId="1" applyFont="1" applyBorder="1"/>
    <xf numFmtId="0" fontId="1" fillId="0" borderId="21" xfId="1" applyBorder="1" applyAlignment="1">
      <alignment horizontal="center"/>
    </xf>
    <xf numFmtId="0" fontId="1" fillId="0" borderId="15" xfId="1" quotePrefix="1" applyBorder="1" applyAlignment="1">
      <alignment horizontal="center"/>
    </xf>
    <xf numFmtId="164" fontId="1" fillId="0" borderId="15" xfId="1" applyNumberFormat="1" applyBorder="1"/>
    <xf numFmtId="165" fontId="1" fillId="0" borderId="14" xfId="1" applyNumberFormat="1" applyBorder="1"/>
    <xf numFmtId="0" fontId="1" fillId="3" borderId="13" xfId="1" applyFill="1" applyBorder="1"/>
    <xf numFmtId="0" fontId="1" fillId="3" borderId="14" xfId="1" applyFill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5" borderId="19" xfId="1" applyFill="1" applyBorder="1" applyAlignment="1">
      <alignment horizontal="center"/>
    </xf>
    <xf numFmtId="0" fontId="1" fillId="5" borderId="20" xfId="1" applyFill="1" applyBorder="1" applyAlignment="1">
      <alignment horizontal="center"/>
    </xf>
    <xf numFmtId="0" fontId="1" fillId="5" borderId="21" xfId="1" applyFill="1" applyBorder="1" applyAlignment="1">
      <alignment horizontal="center"/>
    </xf>
    <xf numFmtId="0" fontId="34" fillId="2" borderId="9" xfId="1" applyFont="1" applyFill="1" applyBorder="1" applyAlignment="1">
      <alignment horizontal="center"/>
    </xf>
    <xf numFmtId="0" fontId="27" fillId="0" borderId="6" xfId="1" applyFont="1" applyBorder="1"/>
    <xf numFmtId="0" fontId="27" fillId="0" borderId="1" xfId="0" applyFont="1" applyBorder="1"/>
    <xf numFmtId="0" fontId="27" fillId="0" borderId="13" xfId="0" applyFont="1" applyBorder="1"/>
    <xf numFmtId="0" fontId="0" fillId="0" borderId="15" xfId="0" applyBorder="1"/>
    <xf numFmtId="0" fontId="12" fillId="0" borderId="13" xfId="0" applyFont="1" applyBorder="1"/>
    <xf numFmtId="0" fontId="27" fillId="0" borderId="3" xfId="1" applyFont="1" applyBorder="1"/>
    <xf numFmtId="0" fontId="30" fillId="2" borderId="23" xfId="1" applyFont="1" applyFill="1" applyBorder="1" applyAlignment="1">
      <alignment horizontal="center"/>
    </xf>
    <xf numFmtId="0" fontId="30" fillId="2" borderId="24" xfId="1" applyFont="1" applyFill="1" applyBorder="1" applyAlignment="1">
      <alignment horizontal="center"/>
    </xf>
    <xf numFmtId="0" fontId="1" fillId="0" borderId="19" xfId="1" applyBorder="1" applyAlignment="1">
      <alignment horizontal="center"/>
    </xf>
    <xf numFmtId="164" fontId="1" fillId="3" borderId="21" xfId="1" applyNumberFormat="1" applyFill="1" applyBorder="1" applyAlignment="1">
      <alignment horizontal="center"/>
    </xf>
    <xf numFmtId="0" fontId="44" fillId="2" borderId="24" xfId="1" applyFont="1" applyFill="1" applyBorder="1" applyAlignment="1">
      <alignment horizontal="center"/>
    </xf>
    <xf numFmtId="0" fontId="44" fillId="2" borderId="13" xfId="0" applyFont="1" applyFill="1" applyBorder="1" applyAlignment="1">
      <alignment horizontal="center"/>
    </xf>
    <xf numFmtId="0" fontId="44" fillId="2" borderId="15" xfId="0" applyFont="1" applyFill="1" applyBorder="1" applyAlignment="1">
      <alignment horizontal="center"/>
    </xf>
    <xf numFmtId="0" fontId="44" fillId="2" borderId="14" xfId="0" applyFont="1" applyFill="1" applyBorder="1" applyAlignment="1">
      <alignment horizontal="center"/>
    </xf>
    <xf numFmtId="0" fontId="44" fillId="2" borderId="16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44" fillId="2" borderId="11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3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9" xfId="0" applyBorder="1" applyAlignment="1">
      <alignment vertical="center"/>
    </xf>
    <xf numFmtId="0" fontId="0" fillId="0" borderId="10" xfId="0" applyBorder="1"/>
    <xf numFmtId="0" fontId="40" fillId="0" borderId="0" xfId="0" applyFont="1"/>
    <xf numFmtId="0" fontId="27" fillId="0" borderId="0" xfId="0" quotePrefix="1" applyFont="1"/>
    <xf numFmtId="0" fontId="0" fillId="0" borderId="9" xfId="0" applyBorder="1"/>
    <xf numFmtId="0" fontId="27" fillId="0" borderId="9" xfId="0" applyFont="1" applyBorder="1"/>
    <xf numFmtId="0" fontId="0" fillId="0" borderId="0" xfId="0" applyAlignment="1">
      <alignment vertical="center"/>
    </xf>
    <xf numFmtId="0" fontId="27" fillId="0" borderId="9" xfId="0" applyFont="1" applyBorder="1" applyAlignment="1">
      <alignment vertical="center"/>
    </xf>
    <xf numFmtId="0" fontId="27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0" xfId="0" quotePrefix="1"/>
    <xf numFmtId="0" fontId="27" fillId="0" borderId="6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30" fillId="2" borderId="3" xfId="1" applyFont="1" applyFill="1" applyBorder="1" applyAlignment="1">
      <alignment horizontal="center"/>
    </xf>
    <xf numFmtId="0" fontId="1" fillId="0" borderId="12" xfId="1" applyBorder="1"/>
    <xf numFmtId="0" fontId="1" fillId="0" borderId="16" xfId="1" applyBorder="1"/>
    <xf numFmtId="0" fontId="27" fillId="0" borderId="12" xfId="1" applyFont="1" applyBorder="1"/>
    <xf numFmtId="0" fontId="27" fillId="0" borderId="16" xfId="1" applyFont="1" applyBorder="1"/>
    <xf numFmtId="0" fontId="53" fillId="0" borderId="16" xfId="1" applyFont="1" applyBorder="1"/>
    <xf numFmtId="0" fontId="0" fillId="0" borderId="21" xfId="0" applyBorder="1"/>
    <xf numFmtId="166" fontId="1" fillId="3" borderId="11" xfId="1" applyNumberFormat="1" applyFill="1" applyBorder="1" applyAlignment="1">
      <alignment horizontal="center"/>
    </xf>
    <xf numFmtId="0" fontId="30" fillId="0" borderId="0" xfId="1" applyFont="1"/>
    <xf numFmtId="2" fontId="1" fillId="0" borderId="0" xfId="1" applyNumberFormat="1" applyAlignment="1">
      <alignment horizontal="center"/>
    </xf>
    <xf numFmtId="0" fontId="12" fillId="0" borderId="0" xfId="0" applyFont="1"/>
    <xf numFmtId="0" fontId="20" fillId="0" borderId="0" xfId="0" applyFont="1"/>
    <xf numFmtId="0" fontId="27" fillId="0" borderId="0" xfId="1" applyFont="1"/>
    <xf numFmtId="0" fontId="53" fillId="0" borderId="0" xfId="1" applyFont="1"/>
    <xf numFmtId="0" fontId="0" fillId="0" borderId="16" xfId="0" applyBorder="1" applyAlignment="1">
      <alignment horizontal="right" vertical="center"/>
    </xf>
    <xf numFmtId="0" fontId="1" fillId="0" borderId="13" xfId="0" applyFont="1" applyBorder="1"/>
    <xf numFmtId="0" fontId="23" fillId="0" borderId="0" xfId="5" applyFill="1" applyBorder="1" applyAlignment="1">
      <alignment horizontal="center"/>
    </xf>
    <xf numFmtId="164" fontId="1" fillId="3" borderId="11" xfId="1" applyNumberFormat="1" applyFill="1" applyBorder="1" applyAlignment="1">
      <alignment horizontal="center"/>
    </xf>
    <xf numFmtId="164" fontId="1" fillId="0" borderId="15" xfId="1" applyNumberFormat="1" applyBorder="1" applyAlignment="1">
      <alignment horizontal="center"/>
    </xf>
    <xf numFmtId="164" fontId="27" fillId="0" borderId="0" xfId="0" applyNumberFormat="1" applyFont="1"/>
    <xf numFmtId="164" fontId="25" fillId="0" borderId="5" xfId="1" applyNumberFormat="1" applyFont="1" applyBorder="1"/>
    <xf numFmtId="164" fontId="25" fillId="3" borderId="14" xfId="1" applyNumberFormat="1" applyFont="1" applyFill="1" applyBorder="1" applyAlignment="1">
      <alignment horizontal="center"/>
    </xf>
    <xf numFmtId="167" fontId="1" fillId="0" borderId="14" xfId="1" applyNumberFormat="1" applyBorder="1" applyAlignment="1">
      <alignment horizontal="center"/>
    </xf>
    <xf numFmtId="166" fontId="1" fillId="0" borderId="14" xfId="1" applyNumberFormat="1" applyBorder="1"/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4" fillId="3" borderId="8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</cellXfs>
  <cellStyles count="6">
    <cellStyle name="Komma 2" xfId="2" xr:uid="{00000000-0005-0000-0000-000000000000}"/>
    <cellStyle name="Komma 3" xfId="4" xr:uid="{00000000-0005-0000-0000-000001000000}"/>
    <cellStyle name="Link" xfId="5" builtinId="8"/>
    <cellStyle name="Standard" xfId="0" builtinId="0"/>
    <cellStyle name="Standard 2" xfId="1" xr:uid="{00000000-0005-0000-0000-000004000000}"/>
    <cellStyle name="Standard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1190625</xdr:colOff>
          <xdr:row>28</xdr:row>
          <xdr:rowOff>152400</xdr:rowOff>
        </xdr:from>
        <xdr:to>
          <xdr:col>5</xdr:col>
          <xdr:colOff>9525</xdr:colOff>
          <xdr:row>30</xdr:row>
          <xdr:rowOff>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6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1114425</xdr:colOff>
          <xdr:row>14</xdr:row>
          <xdr:rowOff>0</xdr:rowOff>
        </xdr:from>
        <xdr:to>
          <xdr:col>4</xdr:col>
          <xdr:colOff>1314450</xdr:colOff>
          <xdr:row>15</xdr:row>
          <xdr:rowOff>38100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6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17</xdr:row>
          <xdr:rowOff>57150</xdr:rowOff>
        </xdr:from>
        <xdr:to>
          <xdr:col>3</xdr:col>
          <xdr:colOff>142875</xdr:colOff>
          <xdr:row>17</xdr:row>
          <xdr:rowOff>219075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6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32</xdr:row>
          <xdr:rowOff>57150</xdr:rowOff>
        </xdr:from>
        <xdr:to>
          <xdr:col>3</xdr:col>
          <xdr:colOff>171450</xdr:colOff>
          <xdr:row>32</xdr:row>
          <xdr:rowOff>219075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6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37</xdr:row>
          <xdr:rowOff>47625</xdr:rowOff>
        </xdr:from>
        <xdr:to>
          <xdr:col>1</xdr:col>
          <xdr:colOff>200025</xdr:colOff>
          <xdr:row>37</xdr:row>
          <xdr:rowOff>209550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6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w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showGridLines="0" zoomScaleNormal="100" workbookViewId="0">
      <selection activeCell="D16" sqref="D16"/>
    </sheetView>
  </sheetViews>
  <sheetFormatPr baseColWidth="10" defaultRowHeight="14.25"/>
  <cols>
    <col min="4" max="4" width="20.73046875" customWidth="1"/>
  </cols>
  <sheetData>
    <row r="1" spans="1:7" ht="14.65" thickBot="1">
      <c r="A1" s="11"/>
      <c r="B1" s="11"/>
      <c r="C1" s="11"/>
      <c r="D1" s="11"/>
      <c r="E1" s="11"/>
      <c r="F1" s="11"/>
      <c r="G1" s="11"/>
    </row>
    <row r="2" spans="1:7" ht="14.65" thickBot="1">
      <c r="A2" s="11"/>
      <c r="B2" s="12"/>
      <c r="C2" s="13"/>
      <c r="D2" s="13" t="s">
        <v>0</v>
      </c>
      <c r="E2" s="13"/>
      <c r="F2" s="14"/>
      <c r="G2" s="11"/>
    </row>
    <row r="3" spans="1:7" ht="22.5">
      <c r="A3" s="11"/>
      <c r="B3" s="153" t="s">
        <v>1</v>
      </c>
      <c r="C3" s="154"/>
      <c r="D3" s="154"/>
      <c r="E3" s="154"/>
      <c r="F3" s="155"/>
      <c r="G3" s="11"/>
    </row>
    <row r="4" spans="1:7" ht="18" thickBot="1">
      <c r="A4" s="11"/>
      <c r="B4" s="156" t="s">
        <v>2</v>
      </c>
      <c r="C4" s="157"/>
      <c r="D4" s="157"/>
      <c r="E4" s="157"/>
      <c r="F4" s="158"/>
      <c r="G4" s="11"/>
    </row>
    <row r="5" spans="1:7">
      <c r="A5" s="15"/>
      <c r="B5" s="16"/>
      <c r="C5" s="17"/>
      <c r="D5" s="17"/>
      <c r="E5" s="17"/>
      <c r="F5" s="18"/>
    </row>
    <row r="6" spans="1:7" ht="14.65" thickBot="1">
      <c r="A6" s="15"/>
      <c r="B6" s="19"/>
      <c r="C6" s="20"/>
      <c r="D6" s="20"/>
      <c r="E6" s="20"/>
      <c r="F6" s="21"/>
    </row>
    <row r="7" spans="1:7" ht="22.5">
      <c r="A7" s="15"/>
      <c r="B7" s="153" t="s">
        <v>16</v>
      </c>
      <c r="C7" s="154"/>
      <c r="D7" s="154"/>
      <c r="E7" s="154"/>
      <c r="F7" s="155"/>
    </row>
    <row r="8" spans="1:7" ht="14.65" thickBot="1">
      <c r="A8" s="15"/>
      <c r="B8" s="159"/>
      <c r="C8" s="160"/>
      <c r="D8" s="160"/>
      <c r="E8" s="160"/>
      <c r="F8" s="161"/>
    </row>
    <row r="9" spans="1:7">
      <c r="A9" s="15"/>
      <c r="B9" s="22"/>
      <c r="C9" s="23"/>
      <c r="D9" s="23"/>
      <c r="E9" s="23"/>
      <c r="F9" s="24"/>
    </row>
    <row r="10" spans="1:7">
      <c r="A10" s="15"/>
      <c r="B10" s="162"/>
      <c r="C10" s="163"/>
      <c r="D10" s="163"/>
      <c r="E10" s="163"/>
      <c r="F10" s="164"/>
    </row>
    <row r="11" spans="1:7">
      <c r="A11" s="15"/>
      <c r="B11" s="162"/>
      <c r="C11" s="163"/>
      <c r="D11" s="163"/>
      <c r="E11" s="163"/>
      <c r="F11" s="164"/>
    </row>
    <row r="12" spans="1:7" ht="16.149999999999999" customHeight="1">
      <c r="A12" s="15"/>
      <c r="B12" s="25"/>
      <c r="C12" s="26"/>
      <c r="D12" s="27" t="s">
        <v>17</v>
      </c>
      <c r="E12" s="26"/>
      <c r="F12" s="28"/>
    </row>
    <row r="13" spans="1:7" ht="16.149999999999999" customHeight="1">
      <c r="A13" s="15"/>
      <c r="B13" s="25"/>
      <c r="C13" s="26"/>
      <c r="D13" s="27" t="s">
        <v>81</v>
      </c>
      <c r="E13" s="26"/>
      <c r="F13" s="28"/>
    </row>
    <row r="14" spans="1:7">
      <c r="A14" s="15"/>
      <c r="B14" s="25"/>
      <c r="C14" s="26"/>
      <c r="D14" s="27" t="s">
        <v>46</v>
      </c>
      <c r="E14" s="26"/>
      <c r="F14" s="28"/>
    </row>
    <row r="15" spans="1:7">
      <c r="A15" s="15"/>
      <c r="B15" s="25"/>
      <c r="C15" s="26"/>
      <c r="D15" s="27" t="s">
        <v>47</v>
      </c>
      <c r="E15" s="26"/>
      <c r="F15" s="28"/>
    </row>
    <row r="16" spans="1:7">
      <c r="A16" s="15"/>
      <c r="B16" s="25"/>
      <c r="C16" s="26"/>
      <c r="D16" s="27" t="s">
        <v>48</v>
      </c>
      <c r="E16" s="26"/>
      <c r="F16" s="28"/>
    </row>
    <row r="17" spans="1:6">
      <c r="A17" s="15"/>
      <c r="B17" s="22"/>
      <c r="C17" s="23"/>
      <c r="D17" s="29" t="s">
        <v>139</v>
      </c>
      <c r="E17" s="23"/>
      <c r="F17" s="24"/>
    </row>
    <row r="18" spans="1:6">
      <c r="A18" s="15"/>
      <c r="B18" s="22"/>
      <c r="C18" s="23"/>
      <c r="D18" s="29" t="s">
        <v>59</v>
      </c>
      <c r="E18" s="23"/>
      <c r="F18" s="24"/>
    </row>
    <row r="19" spans="1:6">
      <c r="A19" s="15"/>
      <c r="B19" s="22"/>
      <c r="C19" s="23"/>
      <c r="D19" s="29" t="s">
        <v>66</v>
      </c>
      <c r="E19" s="23"/>
      <c r="F19" s="24"/>
    </row>
    <row r="20" spans="1:6">
      <c r="A20" s="15"/>
      <c r="B20" s="22"/>
      <c r="C20" s="23"/>
      <c r="D20" s="29" t="s">
        <v>74</v>
      </c>
      <c r="E20" s="23"/>
      <c r="F20" s="24"/>
    </row>
    <row r="21" spans="1:6">
      <c r="A21" s="15"/>
      <c r="B21" s="22"/>
      <c r="C21" s="23"/>
      <c r="D21" s="29"/>
      <c r="E21" s="23"/>
      <c r="F21" s="24"/>
    </row>
    <row r="22" spans="1:6">
      <c r="A22" s="15"/>
      <c r="B22" s="22"/>
      <c r="C22" s="23"/>
      <c r="D22" s="29"/>
      <c r="E22" s="23"/>
      <c r="F22" s="24"/>
    </row>
    <row r="23" spans="1:6">
      <c r="A23" s="15"/>
      <c r="B23" s="22"/>
      <c r="C23" s="23"/>
      <c r="D23" s="29"/>
      <c r="E23" s="23"/>
      <c r="F23" s="24"/>
    </row>
    <row r="24" spans="1:6" ht="14.65" thickBot="1">
      <c r="A24" s="15"/>
      <c r="B24" s="30"/>
      <c r="C24" s="31"/>
      <c r="D24" s="31"/>
      <c r="E24" s="31"/>
      <c r="F24" s="32"/>
    </row>
    <row r="25" spans="1:6">
      <c r="A25" s="15"/>
      <c r="B25" s="15"/>
      <c r="C25" s="15"/>
      <c r="D25" s="15"/>
      <c r="E25" s="15"/>
      <c r="F25" s="15"/>
    </row>
  </sheetData>
  <mergeCells count="5">
    <mergeCell ref="B3:F3"/>
    <mergeCell ref="B4:F4"/>
    <mergeCell ref="B7:F7"/>
    <mergeCell ref="B8:F8"/>
    <mergeCell ref="B10:F11"/>
  </mergeCells>
  <hyperlinks>
    <hyperlink ref="D12" location="'Ü 8-18'!A1" display="Ü 8-18" xr:uid="{00000000-0004-0000-0000-000000000000}"/>
    <hyperlink ref="D13" location="'K 8-19'!A1" display="K 8-19" xr:uid="{00000000-0004-0000-0000-000001000000}"/>
    <hyperlink ref="D14" location="'K 8-20'!A1" display="K 8-20" xr:uid="{00000000-0004-0000-0000-000002000000}"/>
    <hyperlink ref="D15" location="'Ü 8-21'!A1" display="Ü 8-21" xr:uid="{00000000-0004-0000-0000-000003000000}"/>
    <hyperlink ref="D16" location="'Ü 8-22'!A1" display="Ü 8-22" xr:uid="{00000000-0004-0000-0000-000004000000}"/>
    <hyperlink ref="D17" location="'K 8-23'!A1" display="Ü 8-23" xr:uid="{00000000-0004-0000-0000-000005000000}"/>
    <hyperlink ref="D18" location="'Ü 8-24'!A1" display="Ü 8-24" xr:uid="{00000000-0004-0000-0000-000006000000}"/>
    <hyperlink ref="D19" location="'Ü 8-25'!A1" display="Ü 8-25" xr:uid="{00000000-0004-0000-0000-000007000000}"/>
    <hyperlink ref="D20" location="'Ü 8-26'!A1" display="Ü 8-26" xr:uid="{00000000-0004-0000-0000-000008000000}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31"/>
  <sheetViews>
    <sheetView showGridLines="0" zoomScale="115" zoomScaleNormal="115" workbookViewId="0">
      <selection activeCell="C25" sqref="C25:C26"/>
    </sheetView>
  </sheetViews>
  <sheetFormatPr baseColWidth="10" defaultRowHeight="14.25"/>
  <cols>
    <col min="1" max="1" width="7.86328125" customWidth="1"/>
    <col min="2" max="2" width="17.265625" customWidth="1"/>
    <col min="3" max="3" width="24.86328125" customWidth="1"/>
    <col min="6" max="6" width="16.73046875" customWidth="1"/>
  </cols>
  <sheetData>
    <row r="1" spans="1:15" s="11" customFormat="1" ht="13.15">
      <c r="A1" s="11" t="s">
        <v>75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5" s="11" customFormat="1" ht="12.7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5" ht="14.6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4.65" thickBot="1">
      <c r="A4" s="33" t="s">
        <v>66</v>
      </c>
      <c r="B4" s="33" t="s">
        <v>76</v>
      </c>
      <c r="C4" s="14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>
      <c r="A5" s="15"/>
      <c r="B5" s="34"/>
      <c r="C5" s="3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4.65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4.65" thickBot="1">
      <c r="B7" s="36" t="s">
        <v>74</v>
      </c>
      <c r="C7" s="144" t="s">
        <v>138</v>
      </c>
      <c r="D7" s="90"/>
      <c r="E7" s="90"/>
      <c r="F7" s="90"/>
      <c r="G7" s="39"/>
    </row>
    <row r="8" spans="1:15" ht="14.65" thickBot="1">
      <c r="B8" s="91" t="s">
        <v>23</v>
      </c>
      <c r="C8" s="90"/>
      <c r="D8" s="89" t="s">
        <v>24</v>
      </c>
      <c r="E8" s="112"/>
      <c r="F8" s="90"/>
      <c r="G8" s="39"/>
    </row>
    <row r="9" spans="1:15" ht="14.65" thickBot="1">
      <c r="B9" s="58" t="s">
        <v>67</v>
      </c>
      <c r="C9" s="83">
        <v>0.2</v>
      </c>
      <c r="D9" s="58" t="s">
        <v>68</v>
      </c>
      <c r="E9" s="83">
        <v>0.25</v>
      </c>
    </row>
    <row r="10" spans="1:15" ht="14.65" thickBot="1">
      <c r="B10" s="86" t="s">
        <v>10</v>
      </c>
      <c r="C10" s="84">
        <v>0.05</v>
      </c>
      <c r="D10" s="58" t="s">
        <v>28</v>
      </c>
      <c r="E10" s="84">
        <v>400</v>
      </c>
      <c r="F10" s="130" t="s">
        <v>27</v>
      </c>
      <c r="G10" s="40"/>
    </row>
    <row r="11" spans="1:15" ht="14.65" thickBot="1">
      <c r="B11" s="58" t="s">
        <v>9</v>
      </c>
      <c r="C11" s="84">
        <v>1</v>
      </c>
      <c r="D11" s="58" t="s">
        <v>12</v>
      </c>
      <c r="E11" s="84"/>
      <c r="F11" s="131" t="s">
        <v>69</v>
      </c>
      <c r="G11" s="136">
        <f>IF(AND(E10&gt;0,E11&gt;0,E12&gt;0.05),
(SQRT(E9*(1-E9)/E10)*SQRT((E11-E10)/(E11-1))),
SQRT(E9*(1-E9)/E10))</f>
        <v>2.1650635094610966E-2</v>
      </c>
    </row>
    <row r="12" spans="1:15" ht="14.65" thickBot="1">
      <c r="B12" s="59"/>
      <c r="C12" s="85"/>
      <c r="D12" s="58" t="s">
        <v>30</v>
      </c>
      <c r="E12" s="84" t="str">
        <f>IF(AND(E10&gt;0,E11&gt;0),E10/E11," -- ")</f>
        <v xml:space="preserve"> -- </v>
      </c>
      <c r="F12" s="141"/>
      <c r="G12" s="40"/>
    </row>
    <row r="13" spans="1:15" ht="14.65" thickBot="1">
      <c r="B13" s="40"/>
      <c r="C13" s="40"/>
      <c r="D13" s="59"/>
      <c r="E13" s="135"/>
      <c r="F13" s="142"/>
      <c r="G13" s="40"/>
    </row>
    <row r="14" spans="1:15" ht="15" thickBot="1">
      <c r="B14" s="68" t="s">
        <v>31</v>
      </c>
      <c r="C14" s="40"/>
      <c r="D14" s="40"/>
      <c r="E14" s="143" t="str">
        <f>IF(AND(E10&gt;0,E11&gt;0,E12&gt;0.05),"Endlichkeitskorrektur !!"," (o.k.) ")</f>
        <v xml:space="preserve"> (o.k.) </v>
      </c>
      <c r="F14" s="40"/>
      <c r="G14" s="40"/>
    </row>
    <row r="15" spans="1:15" ht="14.65" thickBot="1">
      <c r="B15" s="93" t="str">
        <f>IF(C11=2,"1-a/2",IF(C11=1,"1-a","------"))</f>
        <v>1-a</v>
      </c>
      <c r="C15" s="95">
        <f>IF(C11=2,1-C10/2,IF(C11=1,1-C10,"Seiten eingeben! 1 oder 2!"))</f>
        <v>0.95</v>
      </c>
      <c r="D15" s="40"/>
      <c r="E15" s="40"/>
      <c r="F15" s="40"/>
    </row>
    <row r="16" spans="1:15" ht="18.399999999999999" thickBot="1">
      <c r="B16" s="94" t="s">
        <v>137</v>
      </c>
      <c r="C16" s="96">
        <f>NORMINV(C15,0,1)</f>
        <v>1.6448536269514715</v>
      </c>
      <c r="D16" s="40"/>
      <c r="E16" s="64" t="s">
        <v>135</v>
      </c>
      <c r="F16" s="65">
        <f>C9+(C16*G11)</f>
        <v>0.23561212566117368</v>
      </c>
    </row>
    <row r="17" spans="2:7" ht="15.75" thickBot="1">
      <c r="B17" s="69" t="s">
        <v>33</v>
      </c>
      <c r="C17" s="61" t="s">
        <v>42</v>
      </c>
      <c r="D17" s="40"/>
      <c r="E17" s="66" t="s">
        <v>136</v>
      </c>
      <c r="F17" s="67">
        <f>C9-(C16*G11)</f>
        <v>0.16438787433882635</v>
      </c>
    </row>
    <row r="18" spans="2:7" ht="14.65" thickBot="1">
      <c r="B18" s="70" t="s">
        <v>134</v>
      </c>
      <c r="C18" s="71">
        <f>(E9-C9)/G11</f>
        <v>2.3094010767585025</v>
      </c>
      <c r="D18" s="40"/>
      <c r="E18" s="40"/>
      <c r="F18" s="40"/>
    </row>
    <row r="19" spans="2:7" ht="14.65" thickBot="1">
      <c r="B19" s="137"/>
      <c r="C19" s="138"/>
      <c r="D19" s="40"/>
      <c r="E19" s="40"/>
      <c r="F19" s="40"/>
    </row>
    <row r="20" spans="2:7" ht="14.65" thickBot="1">
      <c r="B20" s="68" t="s">
        <v>35</v>
      </c>
      <c r="C20" s="6"/>
      <c r="D20" s="42"/>
      <c r="E20" s="42"/>
      <c r="F20" s="42"/>
    </row>
    <row r="21" spans="2:7" ht="14.65">
      <c r="B21" s="72" t="s">
        <v>36</v>
      </c>
      <c r="C21" s="73" t="str">
        <f>IF(ABS(C18)&gt;ABS(C16),"Ja","Nein")</f>
        <v>Ja</v>
      </c>
      <c r="D21" s="40"/>
      <c r="E21" s="40"/>
      <c r="F21" s="40"/>
      <c r="G21" s="42"/>
    </row>
    <row r="22" spans="2:7" ht="14.65" thickBot="1">
      <c r="B22" s="74" t="s">
        <v>37</v>
      </c>
      <c r="C22" s="75" t="str">
        <f>IF(ABS(C18)&gt;ABS(C16),"Hypothese verwerfen !","Hypothese NICHT verwerfen !")</f>
        <v>Hypothese verwerfen !</v>
      </c>
      <c r="D22" s="40"/>
      <c r="E22" s="40"/>
      <c r="F22" s="40"/>
      <c r="G22" s="42"/>
    </row>
    <row r="23" spans="2:7">
      <c r="B23" s="9"/>
      <c r="C23" s="10"/>
      <c r="D23" s="88"/>
      <c r="E23" s="88"/>
      <c r="F23" s="88"/>
      <c r="G23" s="88"/>
    </row>
    <row r="24" spans="2:7" ht="14.65" thickBot="1">
      <c r="B24" s="139"/>
      <c r="C24" s="140"/>
      <c r="D24" s="42"/>
      <c r="E24" s="42"/>
      <c r="F24" s="42"/>
      <c r="G24" s="42"/>
    </row>
    <row r="25" spans="2:7" ht="14.65" thickBot="1">
      <c r="B25" s="64" t="s">
        <v>70</v>
      </c>
      <c r="C25" s="64"/>
      <c r="D25" s="45"/>
      <c r="E25" s="40"/>
      <c r="F25" s="40"/>
      <c r="G25" s="40"/>
    </row>
    <row r="26" spans="2:7">
      <c r="B26" s="64" t="s">
        <v>71</v>
      </c>
      <c r="C26" s="44"/>
      <c r="D26" s="44"/>
      <c r="E26" s="44"/>
      <c r="F26" s="45"/>
      <c r="G26" s="40"/>
    </row>
    <row r="27" spans="2:7" ht="14.65" thickBot="1">
      <c r="B27" s="51" t="s">
        <v>38</v>
      </c>
      <c r="C27" s="40"/>
      <c r="D27" s="40"/>
      <c r="E27" s="40"/>
      <c r="F27" s="46"/>
      <c r="G27" s="40"/>
    </row>
    <row r="28" spans="2:7" ht="15.4" thickBot="1">
      <c r="B28" s="54" t="s">
        <v>72</v>
      </c>
      <c r="C28" s="57"/>
      <c r="D28" s="57">
        <f>E9</f>
        <v>0.25</v>
      </c>
      <c r="E28" s="77" t="s">
        <v>101</v>
      </c>
      <c r="F28" s="78">
        <f>C16</f>
        <v>1.6448536269514715</v>
      </c>
      <c r="G28" s="152">
        <f>G11</f>
        <v>2.1650635094610966E-2</v>
      </c>
    </row>
    <row r="29" spans="2:7" ht="14.65" thickBot="1">
      <c r="B29" s="40"/>
      <c r="C29" s="80" t="s">
        <v>39</v>
      </c>
      <c r="D29" s="81">
        <f>D28-F28*G28</f>
        <v>0.21438787433882633</v>
      </c>
      <c r="E29" s="40"/>
      <c r="F29" s="6"/>
      <c r="G29" s="40"/>
    </row>
    <row r="30" spans="2:7" ht="15.4" thickBot="1">
      <c r="B30" s="54" t="s">
        <v>73</v>
      </c>
      <c r="C30" s="57"/>
      <c r="D30" s="82"/>
      <c r="E30" s="77"/>
      <c r="F30" s="78"/>
      <c r="G30" s="79"/>
    </row>
    <row r="31" spans="2:7" ht="14.65" thickBot="1">
      <c r="B31" s="40"/>
      <c r="C31" s="80" t="s">
        <v>39</v>
      </c>
      <c r="D31" s="81">
        <f>D28+F28*G28</f>
        <v>0.28561212566117367</v>
      </c>
      <c r="E31" s="40"/>
      <c r="F31" s="6"/>
      <c r="G31" s="40"/>
    </row>
  </sheetData>
  <hyperlinks>
    <hyperlink ref="B4" location="LS_V!A1" display="Übersicht" xr:uid="{00000000-0004-0000-0900-000000000000}"/>
    <hyperlink ref="A4" location="'Ü 8-25'!A1" display="Ü 8-25" xr:uid="{00000000-0004-0000-0900-000001000000}"/>
  </hyperlinks>
  <pageMargins left="0.42" right="0.39" top="0.78740157480314965" bottom="0.78740157480314965" header="0.31496062992125984" footer="0.31496062992125984"/>
  <pageSetup paperSize="9" scale="94" orientation="portrait" r:id="rId1"/>
  <headerFooter>
    <oddFooter>&amp;LPS: &amp;Z&amp;F -- &amp;A&amp;R&amp;D; &amp;T --  Seite &amp;P &amp;8(von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7"/>
  <sheetViews>
    <sheetView showGridLines="0" zoomScaleNormal="100" workbookViewId="0">
      <selection activeCell="C4" sqref="C4"/>
    </sheetView>
  </sheetViews>
  <sheetFormatPr baseColWidth="10" defaultRowHeight="14.25"/>
  <cols>
    <col min="3" max="3" width="13.86328125" customWidth="1"/>
    <col min="4" max="4" width="38.265625" customWidth="1"/>
    <col min="5" max="5" width="28.265625" customWidth="1"/>
  </cols>
  <sheetData>
    <row r="1" spans="1:15" s="11" customFormat="1" ht="13.15">
      <c r="A1" s="11" t="s">
        <v>75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5" s="11" customFormat="1" ht="12.7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5" ht="14.6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4.65" thickBot="1">
      <c r="A4" s="15"/>
      <c r="B4" s="33" t="s">
        <v>76</v>
      </c>
      <c r="C4" s="33" t="s">
        <v>81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>
      <c r="A5" s="15"/>
      <c r="B5" s="34"/>
      <c r="C5" s="3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4.65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4.65" thickBot="1">
      <c r="B7" s="35" t="s">
        <v>17</v>
      </c>
    </row>
    <row r="8" spans="1:15" ht="14.65" thickBot="1">
      <c r="B8" s="35" t="s">
        <v>18</v>
      </c>
      <c r="C8" s="37" t="s">
        <v>19</v>
      </c>
      <c r="D8" s="38"/>
    </row>
    <row r="9" spans="1:15" ht="14.65" thickBot="1">
      <c r="B9" s="36" t="s">
        <v>13</v>
      </c>
      <c r="C9" s="37" t="s">
        <v>20</v>
      </c>
      <c r="D9" s="39"/>
    </row>
    <row r="16" spans="1:15">
      <c r="B16" s="2"/>
    </row>
    <row r="26" spans="2:3">
      <c r="B26" s="5"/>
      <c r="C26" s="4"/>
    </row>
    <row r="27" spans="2:3">
      <c r="B27" s="3"/>
      <c r="C27" s="1"/>
    </row>
  </sheetData>
  <hyperlinks>
    <hyperlink ref="B4" location="LS_V!A1" display="Übersicht" xr:uid="{00000000-0004-0000-0100-000000000000}"/>
    <hyperlink ref="C4" location="'K 8-19'!A1" display="K 8-19" xr:uid="{00000000-0004-0000-0100-000001000000}"/>
  </hyperlinks>
  <pageMargins left="0.7" right="0.7" top="0.78740157499999996" bottom="0.78740157499999996" header="0.3" footer="0.3"/>
  <pageSetup paperSize="9" scale="75" orientation="portrait" r:id="rId1"/>
  <colBreaks count="1" manualBreakCount="1">
    <brk id="5" max="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6"/>
  <sheetViews>
    <sheetView showGridLines="0" topLeftCell="A4" zoomScaleNormal="100" workbookViewId="0">
      <selection activeCell="C25" sqref="C25:C26"/>
    </sheetView>
  </sheetViews>
  <sheetFormatPr baseColWidth="10" defaultRowHeight="14.25"/>
  <cols>
    <col min="1" max="1" width="16" customWidth="1"/>
    <col min="2" max="2" width="15.3984375" customWidth="1"/>
    <col min="3" max="3" width="21.265625" customWidth="1"/>
    <col min="4" max="4" width="8.86328125" customWidth="1"/>
    <col min="5" max="5" width="9.86328125" customWidth="1"/>
    <col min="6" max="6" width="15.59765625" customWidth="1"/>
    <col min="7" max="8" width="7.1328125" customWidth="1"/>
    <col min="9" max="9" width="17.1328125" customWidth="1"/>
    <col min="10" max="10" width="26.86328125" customWidth="1"/>
    <col min="12" max="12" width="8.73046875" customWidth="1"/>
    <col min="13" max="13" width="15.86328125" customWidth="1"/>
  </cols>
  <sheetData>
    <row r="1" spans="1:15" s="11" customFormat="1" ht="13.15">
      <c r="A1" s="11" t="s">
        <v>75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5" s="11" customFormat="1" ht="12.7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5" ht="14.6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4.65" thickBot="1">
      <c r="A4" s="33" t="s">
        <v>17</v>
      </c>
      <c r="B4" s="33" t="s">
        <v>76</v>
      </c>
      <c r="C4" s="33" t="s">
        <v>46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>
      <c r="A5" s="15"/>
      <c r="B5" s="34"/>
      <c r="C5" s="3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4.65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4.65" thickBot="1">
      <c r="B7" s="36" t="s">
        <v>81</v>
      </c>
      <c r="C7" s="49" t="s">
        <v>21</v>
      </c>
      <c r="D7" s="44"/>
      <c r="E7" s="44"/>
      <c r="F7" s="44"/>
      <c r="G7" s="45"/>
      <c r="H7" s="40"/>
      <c r="I7" s="40"/>
      <c r="J7" s="40"/>
      <c r="K7" s="40"/>
      <c r="L7" s="40"/>
      <c r="M7" s="40"/>
      <c r="N7" s="40"/>
      <c r="O7" s="42"/>
    </row>
    <row r="8" spans="1:15">
      <c r="B8" s="40"/>
      <c r="C8" s="51" t="s">
        <v>78</v>
      </c>
      <c r="D8" s="40"/>
      <c r="E8" s="40"/>
      <c r="F8" s="40"/>
      <c r="G8" s="46"/>
      <c r="H8" s="40"/>
      <c r="I8" s="40"/>
      <c r="J8" s="40"/>
      <c r="K8" s="40"/>
      <c r="L8" s="40"/>
      <c r="M8" s="40"/>
      <c r="N8" s="40"/>
      <c r="O8" s="42"/>
    </row>
    <row r="9" spans="1:15" ht="14.65" thickBot="1">
      <c r="B9" s="40"/>
      <c r="C9" s="50" t="s">
        <v>22</v>
      </c>
      <c r="D9" s="47"/>
      <c r="E9" s="47"/>
      <c r="F9" s="47"/>
      <c r="G9" s="48"/>
      <c r="H9" s="40"/>
      <c r="I9" s="40"/>
      <c r="J9" s="40"/>
      <c r="K9" s="40"/>
      <c r="L9" s="40"/>
      <c r="M9" s="40"/>
      <c r="N9" s="40"/>
      <c r="O9" s="42"/>
    </row>
    <row r="10" spans="1:15" ht="14.65" thickBot="1">
      <c r="B10" s="53" t="s">
        <v>14</v>
      </c>
      <c r="C10" s="40"/>
      <c r="D10" s="43"/>
      <c r="E10" s="40"/>
      <c r="F10" s="40"/>
      <c r="G10" s="40"/>
      <c r="H10" s="40"/>
      <c r="I10" s="52" t="s">
        <v>13</v>
      </c>
      <c r="J10" s="40"/>
      <c r="K10" s="40"/>
      <c r="L10" s="40"/>
      <c r="M10" s="40"/>
      <c r="N10" s="40"/>
      <c r="O10" s="42"/>
    </row>
    <row r="11" spans="1:15" ht="14.65" thickBot="1">
      <c r="B11" s="54" t="s">
        <v>23</v>
      </c>
      <c r="C11" s="55"/>
      <c r="D11" s="56" t="s">
        <v>24</v>
      </c>
      <c r="E11" s="44"/>
      <c r="F11" s="55"/>
      <c r="G11" s="40"/>
      <c r="H11" s="40"/>
      <c r="I11" s="54" t="s">
        <v>23</v>
      </c>
      <c r="J11" s="55"/>
      <c r="K11" s="56" t="s">
        <v>24</v>
      </c>
      <c r="L11" s="44"/>
      <c r="M11" s="55"/>
      <c r="N11" s="40"/>
      <c r="O11" s="42"/>
    </row>
    <row r="12" spans="1:15" ht="14.65" thickBot="1">
      <c r="B12" s="86" t="s">
        <v>11</v>
      </c>
      <c r="C12" s="83">
        <v>6000</v>
      </c>
      <c r="D12" s="129" t="s">
        <v>11</v>
      </c>
      <c r="E12" s="83"/>
      <c r="F12" s="55" t="s">
        <v>86</v>
      </c>
      <c r="G12" s="63">
        <f>IF(AND(C12&gt;0,E12=0),C12,IF(AND(C12=0,E12&gt;0),E12," - ??? -"))</f>
        <v>6000</v>
      </c>
      <c r="H12" s="40"/>
      <c r="I12" s="86" t="s">
        <v>11</v>
      </c>
      <c r="J12" s="83">
        <v>6000</v>
      </c>
      <c r="K12" s="129" t="s">
        <v>11</v>
      </c>
      <c r="L12" s="83"/>
      <c r="M12" s="55" t="s">
        <v>87</v>
      </c>
      <c r="N12" s="63">
        <f>IF(AND(J12&gt;0,L12=0),J12,IF(AND(J12=0,L12&gt;0),L12," - ??? -"))</f>
        <v>6000</v>
      </c>
      <c r="O12" s="42"/>
    </row>
    <row r="13" spans="1:15" ht="15" thickBot="1">
      <c r="B13" s="86" t="s">
        <v>82</v>
      </c>
      <c r="C13" s="84">
        <v>40000</v>
      </c>
      <c r="D13" s="58" t="s">
        <v>26</v>
      </c>
      <c r="E13" s="84">
        <v>39400</v>
      </c>
      <c r="F13" s="45" t="s">
        <v>27</v>
      </c>
      <c r="G13" s="40"/>
      <c r="H13" s="40"/>
      <c r="I13" s="86" t="s">
        <v>25</v>
      </c>
      <c r="J13" s="84">
        <v>45000</v>
      </c>
      <c r="K13" s="58" t="s">
        <v>26</v>
      </c>
      <c r="L13" s="84">
        <v>44600</v>
      </c>
      <c r="M13" s="45" t="s">
        <v>27</v>
      </c>
      <c r="N13" s="40"/>
      <c r="O13" s="42"/>
    </row>
    <row r="14" spans="1:15" ht="14.65" thickBot="1">
      <c r="B14" s="86" t="s">
        <v>10</v>
      </c>
      <c r="C14" s="84">
        <v>0.05</v>
      </c>
      <c r="D14" s="58" t="s">
        <v>28</v>
      </c>
      <c r="E14" s="84">
        <v>400</v>
      </c>
      <c r="F14" s="48" t="s">
        <v>29</v>
      </c>
      <c r="G14" s="62">
        <f>IF(AND(E14&gt;0,E15&gt;0,E16&gt;0.05),
(G12/(E14^0.5))*SQRT((E15-E14)/(E15-1)),
G12/(E14^0.5))</f>
        <v>300</v>
      </c>
      <c r="H14" s="40"/>
      <c r="I14" s="86" t="s">
        <v>10</v>
      </c>
      <c r="J14" s="84">
        <v>0.01</v>
      </c>
      <c r="K14" s="58" t="s">
        <v>28</v>
      </c>
      <c r="L14" s="84">
        <v>400</v>
      </c>
      <c r="M14" s="48" t="s">
        <v>29</v>
      </c>
      <c r="N14" s="62">
        <f>IF(AND(L14&gt;0,L15&gt;0,L16&gt;0.05),
(N12/(L14^0.5))*SQRT((L15-L14)/(L15-1)),
N12/(L14^0.5))</f>
        <v>300</v>
      </c>
      <c r="O14" s="42"/>
    </row>
    <row r="15" spans="1:15" ht="14.65" thickBot="1">
      <c r="B15" s="59" t="s">
        <v>9</v>
      </c>
      <c r="C15" s="85">
        <v>1</v>
      </c>
      <c r="D15" s="58" t="s">
        <v>12</v>
      </c>
      <c r="E15" s="84"/>
      <c r="F15" s="40"/>
      <c r="G15" s="40"/>
      <c r="H15" s="40"/>
      <c r="I15" s="59" t="s">
        <v>9</v>
      </c>
      <c r="J15" s="85">
        <v>1</v>
      </c>
      <c r="K15" s="58" t="s">
        <v>12</v>
      </c>
      <c r="L15" s="84"/>
      <c r="M15" s="40"/>
      <c r="N15" s="40"/>
      <c r="O15" s="42"/>
    </row>
    <row r="16" spans="1:15" ht="14.65" thickBot="1">
      <c r="B16" s="40"/>
      <c r="C16" s="40"/>
      <c r="D16" s="59" t="s">
        <v>30</v>
      </c>
      <c r="E16" s="76" t="str">
        <f>IF(AND(E14&gt;0,E15&gt;0),E14/E15," -- ")</f>
        <v xml:space="preserve"> -- </v>
      </c>
      <c r="F16" s="40"/>
      <c r="G16" s="40"/>
      <c r="H16" s="40"/>
      <c r="I16" s="40"/>
      <c r="J16" s="40"/>
      <c r="K16" s="59" t="s">
        <v>30</v>
      </c>
      <c r="L16" s="76" t="str">
        <f>IF(AND(L14&gt;0,L15&gt;0),L14/L15," -- ")</f>
        <v xml:space="preserve"> -- </v>
      </c>
      <c r="M16" s="40"/>
      <c r="N16" s="40"/>
      <c r="O16" s="42"/>
    </row>
    <row r="17" spans="2:15" ht="14.65" thickBot="1">
      <c r="B17" s="40"/>
      <c r="C17" s="40"/>
      <c r="D17" s="40"/>
      <c r="E17" s="60" t="str">
        <f>IF(AND(E14&gt;0,E15&gt;0,E16&gt;0.05),"Endlichkeitskorrektur !!"," (o.k.) ")</f>
        <v xml:space="preserve"> (o.k.) </v>
      </c>
      <c r="F17" s="40"/>
      <c r="G17" s="40"/>
      <c r="H17" s="40"/>
      <c r="I17" s="40"/>
      <c r="J17" s="40"/>
      <c r="K17" s="40"/>
      <c r="L17" s="60" t="str">
        <f>IF(AND(L14&gt;0,L15&gt;0,L16&gt;0.05),"Endlichkeitskorrektur !!"," (o.k.) ")</f>
        <v xml:space="preserve"> (o.k.) </v>
      </c>
      <c r="M17" s="40"/>
      <c r="N17" s="40"/>
      <c r="O17" s="42"/>
    </row>
    <row r="18" spans="2:15" ht="15" thickBot="1">
      <c r="B18" s="68" t="s">
        <v>31</v>
      </c>
      <c r="C18" s="40"/>
      <c r="D18" s="40"/>
      <c r="E18" s="40"/>
      <c r="F18" s="40"/>
      <c r="G18" s="40"/>
      <c r="H18" s="40"/>
      <c r="I18" s="68" t="s">
        <v>31</v>
      </c>
      <c r="J18" s="40"/>
      <c r="K18" s="40"/>
      <c r="L18" s="40"/>
      <c r="M18" s="40"/>
      <c r="N18" s="40"/>
      <c r="O18" s="42"/>
    </row>
    <row r="19" spans="2:15" ht="14.65" thickBot="1">
      <c r="B19" s="93" t="s">
        <v>32</v>
      </c>
      <c r="C19" s="95">
        <f>IF(C15=2,1-C14/2,IF(C15=1,1-C14,"Seiten eingeben! 1 oder 2!"))</f>
        <v>0.95</v>
      </c>
      <c r="D19" s="40"/>
      <c r="E19" s="40"/>
      <c r="F19" s="40"/>
      <c r="G19" s="40"/>
      <c r="H19" s="40"/>
      <c r="I19" s="93" t="s">
        <v>32</v>
      </c>
      <c r="J19" s="95">
        <f>IF(J15=2,1-J14/2,IF(J15=1,1-J14,"Seiten eingeben! 1 oder 2!"))</f>
        <v>0.99</v>
      </c>
      <c r="K19" s="40"/>
      <c r="L19" s="40"/>
      <c r="M19" s="40"/>
      <c r="N19" s="40"/>
      <c r="O19" s="42"/>
    </row>
    <row r="20" spans="2:15" ht="15.75" thickBot="1">
      <c r="B20" s="94" t="s">
        <v>79</v>
      </c>
      <c r="C20" s="96">
        <f>NORMINV(C19,0,1)</f>
        <v>1.6448536269514715</v>
      </c>
      <c r="D20" s="40"/>
      <c r="E20" s="64" t="s">
        <v>84</v>
      </c>
      <c r="F20" s="65">
        <f>C13+(C20*G14)</f>
        <v>40493.456088085441</v>
      </c>
      <c r="G20" s="40"/>
      <c r="H20" s="40"/>
      <c r="I20" s="94" t="s">
        <v>130</v>
      </c>
      <c r="J20" s="96">
        <f>NORMINV(J19,0,1)</f>
        <v>2.3263478740408408</v>
      </c>
      <c r="K20" s="40"/>
      <c r="L20" s="64" t="s">
        <v>89</v>
      </c>
      <c r="M20" s="65">
        <f>J13+(J20*N14)</f>
        <v>45697.904362212255</v>
      </c>
      <c r="N20" s="40"/>
      <c r="O20" s="42"/>
    </row>
    <row r="21" spans="2:15" ht="15.75" thickBot="1">
      <c r="B21" s="69" t="s">
        <v>33</v>
      </c>
      <c r="C21" s="61" t="s">
        <v>34</v>
      </c>
      <c r="D21" s="40"/>
      <c r="E21" s="66" t="s">
        <v>85</v>
      </c>
      <c r="F21" s="67">
        <f>C13-(C20*G14)</f>
        <v>39506.543911914559</v>
      </c>
      <c r="G21" s="40"/>
      <c r="H21" s="40"/>
      <c r="I21" s="69" t="s">
        <v>33</v>
      </c>
      <c r="J21" s="61" t="s">
        <v>34</v>
      </c>
      <c r="K21" s="40"/>
      <c r="L21" s="87" t="s">
        <v>88</v>
      </c>
      <c r="M21" s="67">
        <f>J13-(J20*N14)</f>
        <v>44302.095637787745</v>
      </c>
      <c r="N21" s="40"/>
      <c r="O21" s="42"/>
    </row>
    <row r="22" spans="2:15" ht="15" thickBot="1">
      <c r="B22" s="70" t="s">
        <v>83</v>
      </c>
      <c r="C22" s="71">
        <f>(E13-C13)/G14</f>
        <v>-2</v>
      </c>
      <c r="D22" s="40"/>
      <c r="E22" s="40"/>
      <c r="F22" s="40"/>
      <c r="G22" s="40"/>
      <c r="H22" s="40"/>
      <c r="I22" s="70" t="s">
        <v>129</v>
      </c>
      <c r="J22" s="71">
        <f>(L13-J13)/N14</f>
        <v>-1.3333333333333333</v>
      </c>
      <c r="K22" s="40"/>
      <c r="L22" s="40"/>
      <c r="M22" s="40"/>
      <c r="N22" s="40"/>
      <c r="O22" s="42"/>
    </row>
    <row r="23" spans="2:15" ht="14.65" thickBot="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2:15" ht="14.65" thickBot="1">
      <c r="B24" s="68" t="s">
        <v>35</v>
      </c>
      <c r="C24" s="6"/>
      <c r="D24" s="40"/>
      <c r="E24" s="40"/>
      <c r="F24" s="40"/>
      <c r="G24" s="40"/>
      <c r="H24" s="40"/>
      <c r="I24" s="68" t="s">
        <v>35</v>
      </c>
      <c r="J24" s="6"/>
      <c r="K24" s="40"/>
      <c r="L24" s="40"/>
      <c r="M24" s="40"/>
      <c r="N24" s="40"/>
      <c r="O24" s="42"/>
    </row>
    <row r="25" spans="2:15" ht="14.65">
      <c r="B25" s="72" t="s">
        <v>36</v>
      </c>
      <c r="C25" s="73" t="str">
        <f>IF(ABS(C22)&gt;ABS(C20),"Ja","Nein")</f>
        <v>Ja</v>
      </c>
      <c r="D25" s="40"/>
      <c r="E25" s="40"/>
      <c r="F25" s="40"/>
      <c r="G25" s="40"/>
      <c r="H25" s="40"/>
      <c r="I25" s="72" t="s">
        <v>36</v>
      </c>
      <c r="J25" s="73" t="str">
        <f>IF(ABS(J22)&gt;ABS(J20),"Ja","Nein")</f>
        <v>Nein</v>
      </c>
      <c r="K25" s="40"/>
      <c r="L25" s="40"/>
      <c r="M25" s="40"/>
      <c r="N25" s="40"/>
      <c r="O25" s="42"/>
    </row>
    <row r="26" spans="2:15" ht="14.65" thickBot="1">
      <c r="B26" s="74" t="s">
        <v>37</v>
      </c>
      <c r="C26" s="75" t="str">
        <f>IF(ABS(C22)&gt;ABS(C20),"Hypothese verwerfen !","Hypothese NICHT verwerfen !")</f>
        <v>Hypothese verwerfen !</v>
      </c>
      <c r="D26" s="40"/>
      <c r="E26" s="40"/>
      <c r="F26" s="40"/>
      <c r="G26" s="40"/>
      <c r="H26" s="40"/>
      <c r="I26" s="74" t="s">
        <v>37</v>
      </c>
      <c r="J26" s="75" t="str">
        <f>IF(ABS(J22)&gt;ABS(J20),"Hypothese verwerfen !","Hypothese NICHT verwerfen !")</f>
        <v>Hypothese NICHT verwerfen !</v>
      </c>
      <c r="K26" s="40"/>
      <c r="L26" s="40"/>
      <c r="M26" s="40"/>
      <c r="N26" s="40"/>
      <c r="O26" s="42"/>
    </row>
    <row r="27" spans="2:15" ht="9.75" customHeight="1">
      <c r="B27" s="7"/>
      <c r="C27" s="8"/>
      <c r="D27" s="41"/>
      <c r="E27" s="41"/>
      <c r="F27" s="41"/>
      <c r="G27" s="41"/>
      <c r="H27" s="40"/>
      <c r="I27" s="41"/>
      <c r="J27" s="41"/>
      <c r="K27" s="41"/>
      <c r="L27" s="41"/>
      <c r="M27" s="41"/>
      <c r="N27" s="41"/>
      <c r="O27" s="42"/>
    </row>
    <row r="28" spans="2:15" ht="14.65" thickBot="1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</row>
    <row r="29" spans="2:15" ht="14.65" thickBot="1">
      <c r="B29" s="40"/>
      <c r="C29" s="40"/>
      <c r="D29" s="40"/>
      <c r="E29" s="40"/>
      <c r="F29" s="40"/>
      <c r="G29" s="40"/>
      <c r="H29" s="40"/>
      <c r="I29" s="53" t="s">
        <v>15</v>
      </c>
      <c r="J29" s="64" t="s">
        <v>80</v>
      </c>
      <c r="K29" s="45"/>
      <c r="L29" s="40"/>
      <c r="M29" s="40"/>
      <c r="N29" s="40"/>
      <c r="O29" s="42"/>
    </row>
    <row r="30" spans="2:15">
      <c r="B30" s="40"/>
      <c r="C30" s="40"/>
      <c r="D30" s="40"/>
      <c r="E30" s="40"/>
      <c r="F30" s="40"/>
      <c r="G30" s="40"/>
      <c r="H30" s="40"/>
      <c r="I30" s="64" t="s">
        <v>77</v>
      </c>
      <c r="J30" s="44"/>
      <c r="K30" s="44"/>
      <c r="L30" s="44"/>
      <c r="M30" s="45"/>
      <c r="N30" s="40"/>
      <c r="O30" s="42"/>
    </row>
    <row r="31" spans="2:15" ht="14.65" thickBot="1">
      <c r="B31" s="40"/>
      <c r="C31" s="40"/>
      <c r="D31" s="40"/>
      <c r="E31" s="40"/>
      <c r="F31" s="40"/>
      <c r="G31" s="40"/>
      <c r="H31" s="40"/>
      <c r="I31" s="51" t="s">
        <v>38</v>
      </c>
      <c r="J31" s="40"/>
      <c r="K31" s="40"/>
      <c r="L31" s="40"/>
      <c r="M31" s="46"/>
      <c r="N31" s="40"/>
      <c r="O31" s="42"/>
    </row>
    <row r="32" spans="2:15" ht="15.4" thickBot="1">
      <c r="B32" s="40"/>
      <c r="C32" s="40"/>
      <c r="D32" s="40"/>
      <c r="E32" s="40"/>
      <c r="F32" s="40"/>
      <c r="G32" s="40"/>
      <c r="H32" s="40"/>
      <c r="I32" s="54" t="s">
        <v>90</v>
      </c>
      <c r="J32" s="57"/>
      <c r="K32" s="57">
        <f>L13</f>
        <v>44600</v>
      </c>
      <c r="L32" s="77" t="s">
        <v>101</v>
      </c>
      <c r="M32" s="78">
        <f>J20</f>
        <v>2.3263478740408408</v>
      </c>
      <c r="N32" s="79">
        <f>N14</f>
        <v>300</v>
      </c>
      <c r="O32" s="42"/>
    </row>
    <row r="33" spans="2:15" ht="14.65" thickBot="1">
      <c r="B33" s="40"/>
      <c r="C33" s="40"/>
      <c r="D33" s="40"/>
      <c r="E33" s="40"/>
      <c r="F33" s="40"/>
      <c r="G33" s="40"/>
      <c r="H33" s="40"/>
      <c r="I33" s="40"/>
      <c r="J33" s="80" t="s">
        <v>39</v>
      </c>
      <c r="K33" s="81">
        <f>K32-M32*N32</f>
        <v>43902.095637787745</v>
      </c>
      <c r="L33" s="40"/>
      <c r="M33" s="6"/>
      <c r="N33" s="40"/>
      <c r="O33" s="42"/>
    </row>
    <row r="34" spans="2:15" ht="15.4" thickBot="1">
      <c r="B34" s="40"/>
      <c r="C34" s="40"/>
      <c r="D34" s="40"/>
      <c r="E34" s="40"/>
      <c r="F34" s="40"/>
      <c r="G34" s="40"/>
      <c r="H34" s="40"/>
      <c r="I34" s="54" t="s">
        <v>91</v>
      </c>
      <c r="J34" s="57"/>
      <c r="K34" s="82"/>
      <c r="L34" s="77"/>
      <c r="M34" s="78"/>
      <c r="N34" s="79"/>
      <c r="O34" s="42"/>
    </row>
    <row r="35" spans="2:15" ht="14.65" thickBot="1">
      <c r="B35" s="40"/>
      <c r="C35" s="40"/>
      <c r="D35" s="40"/>
      <c r="E35" s="40"/>
      <c r="F35" s="40"/>
      <c r="G35" s="40"/>
      <c r="H35" s="40"/>
      <c r="I35" s="40"/>
      <c r="J35" s="80" t="s">
        <v>39</v>
      </c>
      <c r="K35" s="81">
        <f>K32+M32*N32</f>
        <v>45297.904362212255</v>
      </c>
      <c r="L35" s="40"/>
      <c r="M35" s="6"/>
      <c r="N35" s="40"/>
      <c r="O35" s="42"/>
    </row>
    <row r="36" spans="2:15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</sheetData>
  <hyperlinks>
    <hyperlink ref="B4" location="LS_V!A1" display="Übersicht" xr:uid="{00000000-0004-0000-0200-000000000000}"/>
    <hyperlink ref="A4" location="'Ü 8-18'!A1" display="Ü 8-18" xr:uid="{00000000-0004-0000-0200-000001000000}"/>
    <hyperlink ref="C4" location="'K 8-20'!A1" display="K 8-20" xr:uid="{00000000-0004-0000-0200-000002000000}"/>
  </hyperlinks>
  <pageMargins left="0.70866141732283472" right="0.70866141732283472" top="0.78740157480314965" bottom="0.78740157480314965" header="0.31496062992125984" footer="0.31496062992125984"/>
  <pageSetup paperSize="9" scale="67" orientation="landscape" r:id="rId1"/>
  <headerFooter>
    <oddFooter>&amp;LPS: &amp;Z&amp;F -- &amp;A&amp;R&amp;D; &amp;T --  Seite &amp;P &amp;8(von 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8"/>
  <sheetViews>
    <sheetView showGridLines="0" zoomScaleNormal="100" workbookViewId="0">
      <selection activeCell="C25" sqref="C25:C26"/>
    </sheetView>
  </sheetViews>
  <sheetFormatPr baseColWidth="10" defaultRowHeight="14.25"/>
  <cols>
    <col min="1" max="1" width="16.73046875" customWidth="1"/>
    <col min="2" max="2" width="15.86328125" customWidth="1"/>
    <col min="3" max="3" width="21.73046875" customWidth="1"/>
    <col min="6" max="6" width="16.3984375" customWidth="1"/>
    <col min="8" max="8" width="4" customWidth="1"/>
  </cols>
  <sheetData>
    <row r="1" spans="1:15" s="11" customFormat="1" ht="13.15">
      <c r="A1" s="11" t="s">
        <v>75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5" s="11" customFormat="1" ht="12.7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5" ht="14.6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4.65" thickBot="1">
      <c r="A4" s="33" t="s">
        <v>81</v>
      </c>
      <c r="B4" s="33" t="s">
        <v>76</v>
      </c>
      <c r="C4" s="33" t="s">
        <v>47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>
      <c r="A5" s="15"/>
      <c r="B5" s="34"/>
      <c r="C5" s="3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4.65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4.65" thickBot="1">
      <c r="B7" s="36" t="s">
        <v>46</v>
      </c>
      <c r="C7" s="89" t="s">
        <v>97</v>
      </c>
      <c r="D7" s="90"/>
      <c r="E7" s="90"/>
      <c r="F7" s="90"/>
      <c r="G7" s="39"/>
    </row>
    <row r="8" spans="1:15" ht="14.65" thickBot="1">
      <c r="B8" s="91" t="s">
        <v>23</v>
      </c>
      <c r="C8" s="90"/>
      <c r="D8" s="89" t="s">
        <v>24</v>
      </c>
      <c r="E8" s="90"/>
      <c r="F8" s="90"/>
      <c r="G8" s="39"/>
    </row>
    <row r="9" spans="1:15" ht="14.65" thickBot="1">
      <c r="B9" s="86" t="s">
        <v>11</v>
      </c>
      <c r="C9" s="83">
        <v>1.6</v>
      </c>
      <c r="D9" s="129" t="s">
        <v>11</v>
      </c>
      <c r="E9" s="83"/>
      <c r="F9" s="55" t="s">
        <v>92</v>
      </c>
      <c r="G9" s="63">
        <f>IF(AND(C9&gt;0,E9=0),C9,IF(AND(C9=0,E9&gt;0),E9," - ??? -"))</f>
        <v>1.6</v>
      </c>
    </row>
    <row r="10" spans="1:15" ht="15" thickBot="1">
      <c r="B10" s="86" t="s">
        <v>25</v>
      </c>
      <c r="C10" s="84">
        <v>6</v>
      </c>
      <c r="D10" s="58" t="s">
        <v>26</v>
      </c>
      <c r="E10" s="84">
        <v>6.8</v>
      </c>
      <c r="F10" s="45" t="s">
        <v>27</v>
      </c>
      <c r="G10" s="40"/>
    </row>
    <row r="11" spans="1:15" ht="14.65" thickBot="1">
      <c r="B11" s="86" t="s">
        <v>10</v>
      </c>
      <c r="C11" s="84">
        <v>2.5000000000000001E-2</v>
      </c>
      <c r="D11" s="58" t="s">
        <v>28</v>
      </c>
      <c r="E11" s="84">
        <v>50</v>
      </c>
      <c r="F11" s="48" t="s">
        <v>29</v>
      </c>
      <c r="G11" s="146">
        <f>IF(AND(E11&gt;0,E12&gt;0,E13&gt;0.05),
(G9/(E11^0.5))*SQRT((E12-E11)/(E12-1)),
G9/(E11^0.5))</f>
        <v>0.22627416997969521</v>
      </c>
    </row>
    <row r="12" spans="1:15" ht="14.65" thickBot="1">
      <c r="B12" s="59" t="s">
        <v>9</v>
      </c>
      <c r="C12" s="85">
        <v>1</v>
      </c>
      <c r="D12" s="58" t="s">
        <v>12</v>
      </c>
      <c r="E12" s="84"/>
      <c r="F12" s="40"/>
      <c r="G12" s="40"/>
    </row>
    <row r="13" spans="1:15" ht="14.65" thickBot="1">
      <c r="B13" s="40"/>
      <c r="C13" s="40"/>
      <c r="D13" s="59" t="s">
        <v>30</v>
      </c>
      <c r="E13" s="76" t="str">
        <f>IF(AND(E11&gt;0,E12&gt;0),E11/E12," -- ")</f>
        <v xml:space="preserve"> -- </v>
      </c>
      <c r="F13" s="40"/>
      <c r="G13" s="40"/>
    </row>
    <row r="14" spans="1:15" ht="14.65" thickBot="1">
      <c r="B14" s="40"/>
      <c r="C14" s="40"/>
      <c r="D14" s="40"/>
      <c r="E14" s="60" t="str">
        <f>IF(AND(E11&gt;0,E12&gt;0,E13&gt;0.05),"Endlichkeitskorrektur !!"," (o.k.) ")</f>
        <v xml:space="preserve"> (o.k.) </v>
      </c>
      <c r="F14" s="40"/>
      <c r="G14" s="40"/>
    </row>
    <row r="15" spans="1:15" ht="15" thickBot="1">
      <c r="B15" s="68" t="s">
        <v>31</v>
      </c>
      <c r="C15" s="40"/>
      <c r="D15" s="40"/>
      <c r="E15" s="40"/>
      <c r="F15" s="40"/>
    </row>
    <row r="16" spans="1:15" ht="14.65" thickBot="1">
      <c r="B16" s="93" t="str">
        <f>IF(C12=2,"1-a/2",IF(C12=1,"1-a","------"))</f>
        <v>1-a</v>
      </c>
      <c r="C16" s="95">
        <f>IF(C12=2,1-C11/2,IF(C12=1,1-C11,"Seiten eingeben! 1 oder 2!"))</f>
        <v>0.97499999999999998</v>
      </c>
      <c r="D16" s="40"/>
      <c r="E16" s="40"/>
      <c r="F16" s="40"/>
    </row>
    <row r="17" spans="1:8" ht="15.75" thickBot="1">
      <c r="B17" s="97" t="s">
        <v>100</v>
      </c>
      <c r="C17" s="96">
        <f>NORMINV(C16,0,1)</f>
        <v>1.9599639845400536</v>
      </c>
      <c r="D17" s="40"/>
      <c r="E17" s="92" t="s">
        <v>98</v>
      </c>
      <c r="F17" s="149">
        <f>C10+(C17*G11)</f>
        <v>6.4434892237918966</v>
      </c>
    </row>
    <row r="18" spans="1:8" ht="15.75" thickBot="1">
      <c r="B18" s="69" t="s">
        <v>33</v>
      </c>
      <c r="C18" s="61" t="s">
        <v>93</v>
      </c>
      <c r="D18" s="40"/>
      <c r="E18" s="87" t="s">
        <v>99</v>
      </c>
      <c r="F18" s="67">
        <f>C10-(C17*G11)</f>
        <v>5.5565107762081034</v>
      </c>
    </row>
    <row r="19" spans="1:8" ht="15" thickBot="1">
      <c r="B19" s="70" t="s">
        <v>131</v>
      </c>
      <c r="C19" s="71">
        <f>(E10-C10)/G11</f>
        <v>3.5355339059327369</v>
      </c>
      <c r="D19" s="40"/>
      <c r="E19" s="40"/>
      <c r="F19" s="40"/>
    </row>
    <row r="20" spans="1:8" ht="14.65" thickBot="1">
      <c r="B20" s="42"/>
      <c r="C20" s="42"/>
      <c r="D20" s="42"/>
      <c r="E20" s="42"/>
      <c r="F20" s="42"/>
    </row>
    <row r="21" spans="1:8" ht="14.65" thickBot="1">
      <c r="B21" s="68" t="s">
        <v>35</v>
      </c>
      <c r="C21" s="6"/>
      <c r="D21" s="40"/>
      <c r="E21" s="40"/>
      <c r="F21" s="40"/>
      <c r="G21" s="42"/>
    </row>
    <row r="22" spans="1:8" ht="14.65">
      <c r="B22" s="72" t="s">
        <v>36</v>
      </c>
      <c r="C22" s="73" t="str">
        <f>IF(ABS(C19)&gt;ABS(C17),"Ja","Nein")</f>
        <v>Ja</v>
      </c>
      <c r="D22" s="40"/>
      <c r="E22" s="40"/>
      <c r="F22" s="40"/>
      <c r="G22" s="42"/>
    </row>
    <row r="23" spans="1:8" ht="14.65" thickBot="1">
      <c r="B23" s="74" t="s">
        <v>37</v>
      </c>
      <c r="C23" s="75" t="str">
        <f>IF(ABS(C19)&gt;ABS(C17),"Hypothese verwerfen !","Hypothese NICHT verwerfen !")</f>
        <v>Hypothese verwerfen !</v>
      </c>
      <c r="D23" s="40"/>
      <c r="E23" s="40"/>
      <c r="F23" s="40"/>
      <c r="G23" s="42"/>
    </row>
    <row r="24" spans="1:8">
      <c r="B24" s="9"/>
      <c r="C24" s="10"/>
      <c r="D24" s="88"/>
      <c r="E24" s="88"/>
      <c r="F24" s="88"/>
      <c r="G24" s="88"/>
    </row>
    <row r="25" spans="1:8" ht="14.65" thickBot="1">
      <c r="B25" s="42"/>
      <c r="C25" s="42"/>
      <c r="D25" s="42"/>
      <c r="E25" s="42"/>
      <c r="F25" s="42"/>
      <c r="G25" s="42"/>
    </row>
    <row r="26" spans="1:8" ht="14.65" thickBot="1">
      <c r="B26" s="64" t="s">
        <v>40</v>
      </c>
      <c r="C26" s="64"/>
      <c r="D26" s="45"/>
      <c r="E26" s="40"/>
      <c r="F26" s="40"/>
      <c r="G26" s="40"/>
    </row>
    <row r="27" spans="1:8">
      <c r="B27" s="64" t="s">
        <v>94</v>
      </c>
      <c r="C27" s="44"/>
      <c r="D27" s="44"/>
      <c r="E27" s="44"/>
      <c r="F27" s="45"/>
      <c r="G27" s="40"/>
    </row>
    <row r="28" spans="1:8">
      <c r="B28" s="51" t="s">
        <v>38</v>
      </c>
      <c r="C28" s="40"/>
      <c r="D28" s="40"/>
      <c r="E28" s="40"/>
      <c r="F28" s="46"/>
      <c r="G28" s="40"/>
    </row>
    <row r="29" spans="1:8">
      <c r="B29" s="40"/>
      <c r="C29" s="40"/>
      <c r="D29" s="40"/>
      <c r="E29" s="40"/>
      <c r="F29" s="40"/>
      <c r="G29" s="40"/>
    </row>
    <row r="30" spans="1:8">
      <c r="A30" t="s">
        <v>142</v>
      </c>
      <c r="B30" s="40"/>
      <c r="C30" s="40"/>
      <c r="D30" s="40"/>
      <c r="E30" s="40"/>
      <c r="F30" s="40"/>
      <c r="G30" s="40"/>
    </row>
    <row r="31" spans="1:8" ht="14.65" thickBot="1">
      <c r="A31" t="s">
        <v>143</v>
      </c>
      <c r="D31" s="42">
        <v>2.2450000000000001</v>
      </c>
      <c r="E31" s="42"/>
      <c r="F31" s="42"/>
      <c r="G31" s="42"/>
      <c r="H31" s="42"/>
    </row>
    <row r="32" spans="1:8" ht="15.4" thickBot="1">
      <c r="B32" s="54" t="s">
        <v>95</v>
      </c>
      <c r="C32" s="57"/>
      <c r="D32" s="57">
        <f>E10</f>
        <v>6.8</v>
      </c>
      <c r="E32" s="77" t="s">
        <v>101</v>
      </c>
      <c r="F32" s="147">
        <f>C17</f>
        <v>1.9599639845400536</v>
      </c>
      <c r="G32" s="151">
        <f>G11</f>
        <v>0.22627416997969521</v>
      </c>
      <c r="H32" s="42"/>
    </row>
    <row r="33" spans="1:8" ht="14.65" thickBot="1">
      <c r="B33" s="40"/>
      <c r="C33" s="80" t="s">
        <v>39</v>
      </c>
      <c r="D33" s="150">
        <f>D32-D31*G32</f>
        <v>6.2920144883955844</v>
      </c>
      <c r="E33" s="40"/>
      <c r="F33" s="6"/>
      <c r="G33" s="40"/>
      <c r="H33" s="42"/>
    </row>
    <row r="34" spans="1:8" ht="15.4" thickBot="1">
      <c r="B34" s="54" t="s">
        <v>96</v>
      </c>
      <c r="C34" s="57"/>
      <c r="D34" s="147"/>
      <c r="E34" s="77"/>
      <c r="F34" s="78"/>
      <c r="G34" s="79"/>
      <c r="H34" s="42"/>
    </row>
    <row r="35" spans="1:8" ht="14.65" thickBot="1">
      <c r="B35" s="40"/>
      <c r="C35" s="80" t="s">
        <v>39</v>
      </c>
      <c r="D35" s="150">
        <f>D32+D31*G32</f>
        <v>7.3079855116044152</v>
      </c>
      <c r="E35" s="40"/>
      <c r="F35" s="6"/>
      <c r="G35" s="40"/>
      <c r="H35" s="42"/>
    </row>
    <row r="36" spans="1:8" ht="14.65" thickBot="1">
      <c r="A36" t="s">
        <v>144</v>
      </c>
      <c r="D36" s="148">
        <v>2.2450000000000001</v>
      </c>
      <c r="E36" s="42"/>
      <c r="F36" s="42"/>
      <c r="G36" s="42"/>
      <c r="H36" s="42"/>
    </row>
    <row r="37" spans="1:8" ht="15.4" thickBot="1">
      <c r="B37" s="54" t="s">
        <v>96</v>
      </c>
      <c r="C37" s="57"/>
      <c r="D37" s="147"/>
      <c r="E37" s="77"/>
      <c r="F37" s="78"/>
      <c r="G37" s="79"/>
      <c r="H37" s="42"/>
    </row>
    <row r="38" spans="1:8" ht="14.65" thickBot="1">
      <c r="B38" s="40"/>
      <c r="C38" s="80" t="s">
        <v>39</v>
      </c>
      <c r="D38" s="150">
        <f>E10+C17*G11</f>
        <v>7.2434892237918964</v>
      </c>
      <c r="E38" s="40"/>
      <c r="F38" s="6"/>
      <c r="G38" s="40"/>
      <c r="H38" s="42"/>
    </row>
  </sheetData>
  <hyperlinks>
    <hyperlink ref="B4" location="LS_V!A1" display="Übersicht" xr:uid="{00000000-0004-0000-0300-000000000000}"/>
    <hyperlink ref="A4" location="'K 8-19'!A1" display="K 8-19" xr:uid="{00000000-0004-0000-0300-000001000000}"/>
    <hyperlink ref="C4" location="'Ü 8-21'!A1" display="Ü 8-21" xr:uid="{00000000-0004-0000-0300-000002000000}"/>
  </hyperlinks>
  <pageMargins left="0.49" right="0.33" top="0.78740157480314965" bottom="0.78740157480314965" header="0.31496062992125984" footer="0.31496062992125984"/>
  <pageSetup paperSize="9" scale="90" orientation="portrait" r:id="rId1"/>
  <headerFooter>
    <oddFooter>&amp;LPS: &amp;Z&amp;F -- &amp;A&amp;R&amp;D; &amp;T --  Seite &amp;P &amp;8(von 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3"/>
  <sheetViews>
    <sheetView showGridLines="0" zoomScaleNormal="100" workbookViewId="0">
      <selection activeCell="C25" sqref="C25:C26"/>
    </sheetView>
  </sheetViews>
  <sheetFormatPr baseColWidth="10" defaultRowHeight="14.25"/>
  <cols>
    <col min="1" max="1" width="17.86328125" customWidth="1"/>
    <col min="2" max="2" width="15.73046875" customWidth="1"/>
    <col min="3" max="3" width="27.3984375" customWidth="1"/>
    <col min="5" max="5" width="19.265625" customWidth="1"/>
    <col min="6" max="6" width="16.73046875" customWidth="1"/>
  </cols>
  <sheetData>
    <row r="1" spans="1:15" s="11" customFormat="1" ht="13.15">
      <c r="A1" s="11" t="s">
        <v>75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5" s="11" customFormat="1" ht="12.7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5" ht="14.6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4.65" thickBot="1">
      <c r="A4" s="33" t="s">
        <v>46</v>
      </c>
      <c r="B4" s="33" t="s">
        <v>76</v>
      </c>
      <c r="C4" s="33" t="s">
        <v>48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>
      <c r="A5" s="15"/>
      <c r="B5" s="34"/>
      <c r="C5" s="3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4.65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4.65" thickBot="1">
      <c r="B7" s="36" t="s">
        <v>47</v>
      </c>
      <c r="C7" s="89" t="s">
        <v>97</v>
      </c>
      <c r="D7" s="90"/>
      <c r="E7" s="90"/>
      <c r="F7" s="90"/>
      <c r="G7" s="39"/>
    </row>
    <row r="8" spans="1:15" ht="14.65" thickBot="1">
      <c r="B8" s="91" t="s">
        <v>23</v>
      </c>
      <c r="C8" s="90"/>
      <c r="D8" s="89" t="s">
        <v>24</v>
      </c>
      <c r="E8" s="90"/>
      <c r="F8" s="90"/>
      <c r="G8" s="39"/>
    </row>
    <row r="9" spans="1:15" ht="14.65" thickBot="1">
      <c r="B9" s="86" t="s">
        <v>11</v>
      </c>
      <c r="C9" s="83"/>
      <c r="D9" s="129" t="s">
        <v>11</v>
      </c>
      <c r="E9" s="83">
        <v>0.8</v>
      </c>
      <c r="F9" s="55" t="s">
        <v>41</v>
      </c>
      <c r="G9" s="63">
        <f>IF(AND(C9&gt;0,E9=0),C9,IF(AND(C9=0,E9&gt;0),E9," - ??? -"))</f>
        <v>0.8</v>
      </c>
    </row>
    <row r="10" spans="1:15" ht="15" thickBot="1">
      <c r="B10" s="86" t="s">
        <v>25</v>
      </c>
      <c r="C10" s="84">
        <v>12</v>
      </c>
      <c r="D10" s="58" t="s">
        <v>26</v>
      </c>
      <c r="E10" s="84">
        <v>11.8</v>
      </c>
      <c r="F10" s="45" t="s">
        <v>27</v>
      </c>
      <c r="G10" s="40"/>
    </row>
    <row r="11" spans="1:15" ht="14.65" thickBot="1">
      <c r="B11" s="86" t="s">
        <v>10</v>
      </c>
      <c r="C11" s="84">
        <v>2.5000000000000001E-2</v>
      </c>
      <c r="D11" s="58" t="s">
        <v>28</v>
      </c>
      <c r="E11" s="84">
        <v>64</v>
      </c>
      <c r="F11" s="48" t="s">
        <v>29</v>
      </c>
      <c r="G11" s="62">
        <f>IF(AND(E11&gt;0,E12&gt;0,E13&gt;0.05),
(G9/(E11^0.5))*SQRT((E12-E11)/(E12-1)),
G9/(E11^0.5))</f>
        <v>9.3474461484941429E-2</v>
      </c>
    </row>
    <row r="12" spans="1:15" ht="14.65" thickBot="1">
      <c r="B12" s="59" t="s">
        <v>9</v>
      </c>
      <c r="C12" s="85">
        <v>2</v>
      </c>
      <c r="D12" s="58" t="s">
        <v>12</v>
      </c>
      <c r="E12" s="84">
        <v>500</v>
      </c>
      <c r="F12" s="40"/>
      <c r="G12" s="40"/>
    </row>
    <row r="13" spans="1:15" ht="14.65" thickBot="1">
      <c r="B13" s="40"/>
      <c r="C13" s="40"/>
      <c r="D13" s="59" t="s">
        <v>30</v>
      </c>
      <c r="E13" s="76">
        <f>IF(AND(E11&gt;0,E12&gt;0),E11/E12," -- ")</f>
        <v>0.128</v>
      </c>
      <c r="F13" s="40"/>
      <c r="G13" s="40"/>
    </row>
    <row r="14" spans="1:15" ht="14.65" thickBot="1">
      <c r="B14" s="40"/>
      <c r="C14" s="40"/>
      <c r="D14" s="40"/>
      <c r="E14" s="60" t="str">
        <f>IF(AND(E11&gt;0,E12&gt;0,E13&gt;0.05),"Endlichkeitskorrektur !!"," (o.k.) ")</f>
        <v>Endlichkeitskorrektur !!</v>
      </c>
      <c r="F14" s="40"/>
      <c r="G14" s="40"/>
    </row>
    <row r="15" spans="1:15" ht="15" thickBot="1">
      <c r="B15" s="68" t="s">
        <v>31</v>
      </c>
      <c r="C15" s="40"/>
      <c r="D15" s="40"/>
      <c r="E15" s="40"/>
      <c r="F15" s="40"/>
    </row>
    <row r="16" spans="1:15" ht="14.65" thickBot="1">
      <c r="B16" s="93" t="str">
        <f>IF(C12=2,"1-a/2",IF(C12=1,"1-a","------"))</f>
        <v>1-a/2</v>
      </c>
      <c r="C16" s="95">
        <f>IF(C12=2,1-C11/2,IF(C12=1,1-C11,"Seiten eingeben! 1 oder 2!"))</f>
        <v>0.98750000000000004</v>
      </c>
      <c r="D16" s="40"/>
      <c r="E16" s="40"/>
      <c r="F16" s="40"/>
    </row>
    <row r="17" spans="2:8" ht="18.399999999999999" thickBot="1">
      <c r="B17" s="97" t="s">
        <v>102</v>
      </c>
      <c r="C17" s="96">
        <f>NORMINV(C16,0,1)</f>
        <v>2.2414027276049464</v>
      </c>
      <c r="D17" s="40"/>
      <c r="E17" s="92" t="s">
        <v>103</v>
      </c>
      <c r="F17" s="65">
        <f>C10+(C17*G11)</f>
        <v>12.209513912933751</v>
      </c>
    </row>
    <row r="18" spans="2:8" ht="15.75" thickBot="1">
      <c r="B18" s="69" t="s">
        <v>33</v>
      </c>
      <c r="C18" s="61" t="s">
        <v>42</v>
      </c>
      <c r="D18" s="40"/>
      <c r="E18" s="87" t="s">
        <v>104</v>
      </c>
      <c r="F18" s="67">
        <f>C10-(C17*G11)</f>
        <v>11.790486087066249</v>
      </c>
    </row>
    <row r="19" spans="2:8" ht="15" thickBot="1">
      <c r="B19" s="70" t="s">
        <v>132</v>
      </c>
      <c r="C19" s="71">
        <f>(E10-C10)/G11</f>
        <v>-2.1396218477516338</v>
      </c>
      <c r="D19" s="40"/>
      <c r="E19" s="40"/>
      <c r="F19" s="40"/>
    </row>
    <row r="20" spans="2:8" ht="14.65" thickBot="1">
      <c r="B20" s="42"/>
      <c r="C20" s="42"/>
      <c r="D20" s="42"/>
      <c r="E20" s="42"/>
      <c r="F20" s="42"/>
    </row>
    <row r="21" spans="2:8" ht="14.65" thickBot="1">
      <c r="B21" s="68" t="s">
        <v>35</v>
      </c>
      <c r="C21" s="6"/>
      <c r="D21" s="40"/>
      <c r="E21" s="40"/>
      <c r="F21" s="40"/>
      <c r="G21" s="42"/>
    </row>
    <row r="22" spans="2:8" ht="14.65">
      <c r="B22" s="72" t="s">
        <v>36</v>
      </c>
      <c r="C22" s="73" t="str">
        <f>IF(ABS(C19)&gt;ABS(C17),"Ja","Nein")</f>
        <v>Nein</v>
      </c>
      <c r="D22" s="40"/>
      <c r="E22" s="40"/>
      <c r="F22" s="40"/>
      <c r="G22" s="42"/>
    </row>
    <row r="23" spans="2:8" ht="14.65" thickBot="1">
      <c r="B23" s="74" t="s">
        <v>37</v>
      </c>
      <c r="C23" s="75" t="str">
        <f>IF(ABS(C19)&gt;ABS(C17),"Hypothese verwerfen !","Hypothese NICHT verwerfen !")</f>
        <v>Hypothese NICHT verwerfen !</v>
      </c>
      <c r="D23" s="40"/>
      <c r="E23" s="40"/>
      <c r="F23" s="40"/>
      <c r="G23" s="42"/>
    </row>
    <row r="24" spans="2:8">
      <c r="B24" s="9"/>
      <c r="C24" s="10"/>
      <c r="D24" s="88"/>
      <c r="E24" s="88"/>
      <c r="F24" s="88"/>
      <c r="G24" s="88"/>
    </row>
    <row r="25" spans="2:8" ht="14.65" thickBot="1">
      <c r="B25" s="42"/>
      <c r="C25" s="42"/>
      <c r="D25" s="42"/>
      <c r="E25" s="42"/>
      <c r="F25" s="42"/>
      <c r="G25" s="42"/>
    </row>
    <row r="26" spans="2:8" ht="14.65" thickBot="1">
      <c r="B26" s="64" t="s">
        <v>40</v>
      </c>
      <c r="C26" s="64"/>
      <c r="D26" s="45"/>
      <c r="E26" s="40"/>
      <c r="F26" s="40"/>
      <c r="G26" s="40"/>
    </row>
    <row r="27" spans="2:8">
      <c r="B27" s="64" t="s">
        <v>43</v>
      </c>
      <c r="C27" s="44"/>
      <c r="D27" s="44"/>
      <c r="E27" s="44"/>
      <c r="F27" s="45"/>
      <c r="G27" s="40"/>
    </row>
    <row r="28" spans="2:8" ht="14.65" thickBot="1">
      <c r="B28" s="51" t="s">
        <v>38</v>
      </c>
      <c r="C28" s="40"/>
      <c r="D28" s="40"/>
      <c r="E28" s="40"/>
      <c r="F28" s="46"/>
      <c r="G28" s="40"/>
    </row>
    <row r="29" spans="2:8" ht="15.4" thickBot="1">
      <c r="B29" s="54" t="s">
        <v>44</v>
      </c>
      <c r="C29" s="57"/>
      <c r="D29" s="57">
        <f>E10</f>
        <v>11.8</v>
      </c>
      <c r="E29" s="77" t="s">
        <v>101</v>
      </c>
      <c r="F29" s="78">
        <f>C17</f>
        <v>2.2414027276049464</v>
      </c>
      <c r="G29" s="79">
        <f>G11</f>
        <v>9.3474461484941429E-2</v>
      </c>
      <c r="H29" s="42"/>
    </row>
    <row r="30" spans="2:8" ht="14.65" thickBot="1">
      <c r="B30" s="40"/>
      <c r="C30" s="80" t="s">
        <v>39</v>
      </c>
      <c r="D30" s="81">
        <f>D29-F29*G29</f>
        <v>11.59048608706625</v>
      </c>
      <c r="E30" s="40"/>
      <c r="F30" s="6"/>
      <c r="G30" s="40"/>
      <c r="H30" s="42"/>
    </row>
    <row r="31" spans="2:8" ht="15.4" thickBot="1">
      <c r="B31" s="54" t="s">
        <v>45</v>
      </c>
      <c r="C31" s="57"/>
      <c r="D31" s="82"/>
      <c r="E31" s="77"/>
      <c r="F31" s="78"/>
      <c r="G31" s="79"/>
      <c r="H31" s="42"/>
    </row>
    <row r="32" spans="2:8" ht="14.65" thickBot="1">
      <c r="B32" s="40"/>
      <c r="C32" s="80" t="s">
        <v>39</v>
      </c>
      <c r="D32" s="81">
        <f>D29+F29*G29</f>
        <v>12.009513912933752</v>
      </c>
      <c r="E32" s="40"/>
      <c r="F32" s="6"/>
      <c r="G32" s="40"/>
      <c r="H32" s="42"/>
    </row>
    <row r="33" spans="4:8">
      <c r="D33" s="42"/>
      <c r="E33" s="42"/>
      <c r="F33" s="42"/>
      <c r="G33" s="42"/>
      <c r="H33" s="42"/>
    </row>
  </sheetData>
  <hyperlinks>
    <hyperlink ref="B4" location="LS_V!A1" display="Übersicht" xr:uid="{00000000-0004-0000-0400-000000000000}"/>
    <hyperlink ref="A4" location="'K 8-20'!A1" display="K 8-20" xr:uid="{00000000-0004-0000-0400-000001000000}"/>
    <hyperlink ref="C4" location="'Ü 8-22'!A1" display="Ü 8-22" xr:uid="{00000000-0004-0000-0400-000002000000}"/>
  </hyperlinks>
  <pageMargins left="0.4" right="0.28000000000000003" top="0.78740157480314965" bottom="0.78740157480314965" header="0.31496062992125984" footer="0.31496062992125984"/>
  <pageSetup paperSize="9" scale="80" orientation="portrait" r:id="rId1"/>
  <headerFooter>
    <oddFooter>&amp;LPS: &amp;Z&amp;F -- &amp;A&amp;R&amp;D; &amp;T --  Seite &amp;P &amp;8(von 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3"/>
  <sheetViews>
    <sheetView showGridLines="0" tabSelected="1" zoomScale="115" zoomScaleNormal="115" workbookViewId="0">
      <selection activeCell="C13" sqref="C13"/>
    </sheetView>
  </sheetViews>
  <sheetFormatPr baseColWidth="10" defaultRowHeight="14.25"/>
  <cols>
    <col min="1" max="1" width="5.73046875" customWidth="1"/>
    <col min="2" max="2" width="15.3984375" customWidth="1"/>
    <col min="3" max="3" width="18.1328125" customWidth="1"/>
    <col min="6" max="6" width="16" customWidth="1"/>
  </cols>
  <sheetData>
    <row r="1" spans="1:15" s="11" customFormat="1" ht="13.15">
      <c r="A1" s="11" t="s">
        <v>75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5" s="11" customFormat="1" ht="12.7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5" ht="14.6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4.65" thickBot="1">
      <c r="A4" s="33" t="s">
        <v>47</v>
      </c>
      <c r="B4" s="33" t="s">
        <v>76</v>
      </c>
      <c r="C4" s="33" t="s">
        <v>54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>
      <c r="A5" s="15"/>
      <c r="B5" s="34"/>
      <c r="C5" s="3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4.65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4.65" thickBot="1">
      <c r="B7" s="36" t="s">
        <v>48</v>
      </c>
      <c r="C7" s="89" t="s">
        <v>97</v>
      </c>
      <c r="D7" s="90"/>
      <c r="E7" s="90"/>
      <c r="F7" s="90"/>
      <c r="G7" s="39"/>
    </row>
    <row r="8" spans="1:15" ht="14.65" thickBot="1">
      <c r="B8" s="91" t="s">
        <v>23</v>
      </c>
      <c r="C8" s="90"/>
      <c r="D8" s="89" t="s">
        <v>24</v>
      </c>
      <c r="E8" s="90"/>
      <c r="F8" s="90"/>
      <c r="G8" s="39"/>
    </row>
    <row r="9" spans="1:15" ht="14.65" thickBot="1">
      <c r="B9" s="86" t="s">
        <v>11</v>
      </c>
      <c r="C9" s="83"/>
      <c r="D9" s="129" t="s">
        <v>11</v>
      </c>
      <c r="E9" s="83">
        <v>0.8</v>
      </c>
      <c r="F9" s="55" t="s">
        <v>41</v>
      </c>
      <c r="G9" s="63">
        <f>IF(AND(C9&gt;0,E9=0),C9,IF(AND(C9=0,E9&gt;0),E9," - ??? -"))</f>
        <v>0.8</v>
      </c>
    </row>
    <row r="10" spans="1:15" ht="15" thickBot="1">
      <c r="B10" s="86" t="s">
        <v>25</v>
      </c>
      <c r="C10" s="84">
        <v>12</v>
      </c>
      <c r="D10" s="58" t="s">
        <v>26</v>
      </c>
      <c r="E10" s="84">
        <v>11.8</v>
      </c>
      <c r="F10" s="45" t="s">
        <v>27</v>
      </c>
      <c r="G10" s="40"/>
    </row>
    <row r="11" spans="1:15" ht="14.65" thickBot="1">
      <c r="B11" s="86" t="s">
        <v>10</v>
      </c>
      <c r="C11" s="84">
        <v>2.5000000000000001E-2</v>
      </c>
      <c r="D11" s="58" t="s">
        <v>28</v>
      </c>
      <c r="E11" s="84">
        <v>16</v>
      </c>
      <c r="F11" s="48" t="s">
        <v>29</v>
      </c>
      <c r="G11" s="62">
        <f>IF(AND(E11&gt;0,E12&gt;0,E13&gt;0.05),
(G9/(E11^0.5))*SQRT((E12-E11)/(E12-1)),
G9/(E11^0.5))</f>
        <v>0.2</v>
      </c>
    </row>
    <row r="12" spans="1:15" ht="14.65" thickBot="1">
      <c r="B12" s="59" t="s">
        <v>9</v>
      </c>
      <c r="C12" s="85">
        <v>1</v>
      </c>
      <c r="D12" s="58" t="s">
        <v>12</v>
      </c>
      <c r="E12" s="84">
        <v>500</v>
      </c>
      <c r="F12" s="132" t="s">
        <v>49</v>
      </c>
      <c r="G12" s="40"/>
    </row>
    <row r="13" spans="1:15" ht="14.65" thickBot="1">
      <c r="B13" s="40"/>
      <c r="C13" s="40"/>
      <c r="D13" s="59" t="s">
        <v>30</v>
      </c>
      <c r="E13" s="76">
        <f>IF(AND(E11&gt;0,E12&gt;0),E11/E12," -- ")</f>
        <v>3.2000000000000001E-2</v>
      </c>
      <c r="F13" s="133" t="s">
        <v>141</v>
      </c>
      <c r="G13" s="61">
        <f>E11-1</f>
        <v>15</v>
      </c>
    </row>
    <row r="14" spans="1:15" ht="14.65" thickBot="1">
      <c r="B14" s="40"/>
      <c r="C14" s="40"/>
      <c r="D14" s="40"/>
      <c r="E14" s="60" t="str">
        <f>IF(AND(E11&gt;0,E12&gt;0,E13&gt;0.05),"Endlichkeitskorrektur !!"," (o.k.) ")</f>
        <v xml:space="preserve"> (o.k.) </v>
      </c>
      <c r="F14" s="40"/>
      <c r="G14" s="40"/>
    </row>
    <row r="15" spans="1:15" ht="15" thickBot="1">
      <c r="B15" s="68" t="s">
        <v>50</v>
      </c>
      <c r="C15" s="40"/>
      <c r="D15" s="40"/>
      <c r="E15" s="40"/>
      <c r="F15" s="40"/>
    </row>
    <row r="16" spans="1:15" ht="14.65" thickBot="1">
      <c r="B16" s="93" t="str">
        <f>IF(C12=2,"1-a/2",IF(C12=1,"1-a","------"))</f>
        <v>1-a</v>
      </c>
      <c r="C16" s="95">
        <f>IF(C12=2,1-C11/2,IF(C12=1,1-C11,"Seiten eingeben! 1 oder 2!"))</f>
        <v>0.97499999999999998</v>
      </c>
      <c r="D16" s="40"/>
      <c r="E16" s="40"/>
      <c r="F16" s="40"/>
    </row>
    <row r="17" spans="2:8" ht="18.399999999999999" thickBot="1">
      <c r="B17" s="97" t="s">
        <v>105</v>
      </c>
      <c r="C17" s="96">
        <f>TINV((3-C12)*C11,G13)</f>
        <v>2.1314495455597742</v>
      </c>
      <c r="D17" s="40"/>
      <c r="E17" s="92" t="s">
        <v>103</v>
      </c>
      <c r="F17" s="65">
        <f>C10+(C17*G11)</f>
        <v>12.426289909111954</v>
      </c>
    </row>
    <row r="18" spans="2:8" ht="15.75" thickBot="1">
      <c r="B18" s="69" t="s">
        <v>51</v>
      </c>
      <c r="C18" s="61" t="s">
        <v>52</v>
      </c>
      <c r="D18" s="40"/>
      <c r="E18" s="87" t="s">
        <v>104</v>
      </c>
      <c r="F18" s="67">
        <f>C10-(C17*G11)</f>
        <v>11.573710090888046</v>
      </c>
    </row>
    <row r="19" spans="2:8" ht="15" thickBot="1">
      <c r="B19" s="70" t="s">
        <v>133</v>
      </c>
      <c r="C19" s="71">
        <f>(E10-C10)/G11</f>
        <v>-0.99999999999999645</v>
      </c>
      <c r="D19" s="40"/>
      <c r="E19" s="40"/>
      <c r="F19" s="40"/>
    </row>
    <row r="20" spans="2:8" ht="14.65" thickBot="1">
      <c r="B20" s="42"/>
      <c r="C20" s="42"/>
      <c r="D20" s="42"/>
      <c r="E20" s="42"/>
      <c r="F20" s="42"/>
    </row>
    <row r="21" spans="2:8" ht="14.65" thickBot="1">
      <c r="B21" s="68" t="s">
        <v>35</v>
      </c>
      <c r="C21" s="6"/>
      <c r="D21" s="40"/>
      <c r="E21" s="40"/>
      <c r="F21" s="40"/>
      <c r="G21" s="42"/>
    </row>
    <row r="22" spans="2:8" ht="14.65">
      <c r="B22" s="72" t="s">
        <v>53</v>
      </c>
      <c r="C22" s="73" t="str">
        <f>IF(ABS(C19)&gt;ABS(C17),"Ja","Nein")</f>
        <v>Nein</v>
      </c>
      <c r="D22" s="40"/>
      <c r="E22" s="40"/>
      <c r="F22" s="40"/>
      <c r="G22" s="42"/>
    </row>
    <row r="23" spans="2:8" ht="14.65" thickBot="1">
      <c r="B23" s="74" t="s">
        <v>37</v>
      </c>
      <c r="C23" s="75" t="str">
        <f>IF(ABS(C19)&gt;ABS(C17),"Hypothese verwerfen !","Hypothese NICHT verwerfen !")</f>
        <v>Hypothese NICHT verwerfen !</v>
      </c>
      <c r="D23" s="40"/>
      <c r="E23" s="40"/>
      <c r="F23" s="40"/>
      <c r="G23" s="42"/>
    </row>
    <row r="24" spans="2:8">
      <c r="B24" s="9"/>
      <c r="C24" s="10"/>
      <c r="D24" s="88"/>
      <c r="E24" s="88"/>
      <c r="F24" s="88"/>
      <c r="G24" s="88"/>
    </row>
    <row r="25" spans="2:8" ht="14.65" thickBot="1">
      <c r="B25" s="42"/>
      <c r="C25" s="42"/>
      <c r="D25" s="42"/>
      <c r="E25" s="42"/>
      <c r="F25" s="42"/>
      <c r="G25" s="42"/>
    </row>
    <row r="26" spans="2:8" ht="14.65" thickBot="1">
      <c r="B26" s="64" t="s">
        <v>40</v>
      </c>
      <c r="C26" s="64"/>
      <c r="D26" s="45"/>
      <c r="E26" s="40"/>
      <c r="F26" s="40"/>
      <c r="G26" s="40"/>
    </row>
    <row r="27" spans="2:8">
      <c r="B27" s="64" t="s">
        <v>43</v>
      </c>
      <c r="C27" s="44"/>
      <c r="D27" s="44"/>
      <c r="E27" s="44"/>
      <c r="F27" s="45"/>
      <c r="G27" s="40"/>
    </row>
    <row r="28" spans="2:8" ht="14.65" thickBot="1">
      <c r="B28" s="51" t="s">
        <v>38</v>
      </c>
      <c r="C28" s="40"/>
      <c r="D28" s="40"/>
      <c r="E28" s="40"/>
      <c r="F28" s="46"/>
      <c r="G28" s="40"/>
    </row>
    <row r="29" spans="2:8" ht="15.4" thickBot="1">
      <c r="B29" s="54" t="s">
        <v>44</v>
      </c>
      <c r="C29" s="57"/>
      <c r="D29" s="57">
        <f>E10</f>
        <v>11.8</v>
      </c>
      <c r="E29" s="77" t="s">
        <v>101</v>
      </c>
      <c r="F29" s="78">
        <f>C17</f>
        <v>2.1314495455597742</v>
      </c>
      <c r="G29" s="79">
        <f>G11</f>
        <v>0.2</v>
      </c>
      <c r="H29" s="42"/>
    </row>
    <row r="30" spans="2:8" ht="14.65" thickBot="1">
      <c r="B30" s="40"/>
      <c r="C30" s="80" t="s">
        <v>39</v>
      </c>
      <c r="D30" s="81">
        <f>D29-F29*G29</f>
        <v>11.373710090888046</v>
      </c>
      <c r="E30" s="40"/>
      <c r="F30" s="6"/>
      <c r="G30" s="40"/>
      <c r="H30" s="42"/>
    </row>
    <row r="31" spans="2:8" ht="15.4" thickBot="1">
      <c r="B31" s="54" t="s">
        <v>45</v>
      </c>
      <c r="C31" s="57"/>
      <c r="D31" s="82"/>
      <c r="E31" s="77"/>
      <c r="F31" s="78"/>
      <c r="G31" s="79"/>
      <c r="H31" s="42"/>
    </row>
    <row r="32" spans="2:8" ht="14.65" thickBot="1">
      <c r="B32" s="40"/>
      <c r="C32" s="80" t="s">
        <v>39</v>
      </c>
      <c r="D32" s="81">
        <f>D29+F29*G29</f>
        <v>12.226289909111955</v>
      </c>
      <c r="E32" s="40"/>
      <c r="F32" s="6"/>
      <c r="G32" s="40"/>
      <c r="H32" s="42"/>
    </row>
    <row r="33" spans="4:8">
      <c r="D33" s="42"/>
      <c r="E33" s="42"/>
      <c r="F33" s="42"/>
      <c r="G33" s="42"/>
      <c r="H33" s="42"/>
    </row>
  </sheetData>
  <hyperlinks>
    <hyperlink ref="B4" location="LS_V!A1" display="Übersicht" xr:uid="{00000000-0004-0000-0500-000000000000}"/>
    <hyperlink ref="A4" location="'Ü 8-21'!A1" display="Ü 8-21" xr:uid="{00000000-0004-0000-0500-000001000000}"/>
    <hyperlink ref="C4" location="'K 8-23'!A1" display="K 8-23" xr:uid="{00000000-0004-0000-0500-000002000000}"/>
  </hyperlinks>
  <pageMargins left="0.47" right="0.39" top="0.78740157480314965" bottom="0.78740157480314965" header="0.31496062992125984" footer="0.31496062992125984"/>
  <pageSetup paperSize="9" orientation="portrait" r:id="rId1"/>
  <headerFooter>
    <oddFooter>&amp;LPS: &amp;Z&amp;F -- &amp;A&amp;R&amp;D; &amp;T --  Seite &amp;P &amp;8(von 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38"/>
  <sheetViews>
    <sheetView showGridLines="0" zoomScaleNormal="100" workbookViewId="0">
      <selection activeCell="C25" sqref="C25:C26"/>
    </sheetView>
  </sheetViews>
  <sheetFormatPr baseColWidth="10" defaultColWidth="20.73046875" defaultRowHeight="14.25"/>
  <cols>
    <col min="1" max="1" width="8.3984375" customWidth="1"/>
    <col min="4" max="5" width="20.73046875" customWidth="1"/>
  </cols>
  <sheetData>
    <row r="1" spans="1:15" s="11" customFormat="1" ht="13.15">
      <c r="A1" s="11" t="s">
        <v>75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5" s="11" customFormat="1" ht="12.7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5" ht="14.6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4.65" thickBot="1">
      <c r="A4" s="33" t="s">
        <v>48</v>
      </c>
      <c r="B4" s="33" t="s">
        <v>76</v>
      </c>
      <c r="C4" s="33" t="s">
        <v>59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>
      <c r="A5" s="15"/>
      <c r="B5" s="34"/>
      <c r="C5" s="3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4.65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4.65" thickBot="1">
      <c r="B7" s="35" t="s">
        <v>54</v>
      </c>
    </row>
    <row r="8" spans="1:15" ht="14.65" thickBot="1">
      <c r="B8" s="53" t="s">
        <v>14</v>
      </c>
    </row>
    <row r="9" spans="1:15" ht="14.65" thickBot="1">
      <c r="B9" s="98" t="s">
        <v>3</v>
      </c>
      <c r="C9" s="99" t="s">
        <v>55</v>
      </c>
      <c r="D9" s="99" t="s">
        <v>56</v>
      </c>
      <c r="E9" s="99" t="s">
        <v>4</v>
      </c>
      <c r="F9" s="100" t="s">
        <v>5</v>
      </c>
    </row>
    <row r="10" spans="1:15" ht="14.65" thickBot="1">
      <c r="B10" s="101" t="s">
        <v>6</v>
      </c>
      <c r="C10" s="102">
        <v>6400</v>
      </c>
      <c r="D10" s="103" t="s">
        <v>106</v>
      </c>
      <c r="E10" s="104" t="s">
        <v>8</v>
      </c>
      <c r="F10" s="105" t="s">
        <v>8</v>
      </c>
    </row>
    <row r="11" spans="1:15" ht="14.65" thickBot="1">
      <c r="B11" s="106" t="s">
        <v>7</v>
      </c>
      <c r="C11" s="107">
        <v>64</v>
      </c>
      <c r="D11" s="108" t="s">
        <v>57</v>
      </c>
      <c r="E11" s="109">
        <v>6</v>
      </c>
      <c r="F11" s="110"/>
    </row>
    <row r="12" spans="1:15" ht="14.65" thickBot="1"/>
    <row r="13" spans="1:15" ht="15.75">
      <c r="B13" s="111" t="s">
        <v>115</v>
      </c>
      <c r="C13" s="112"/>
      <c r="D13" s="112"/>
      <c r="E13" s="112"/>
      <c r="F13" s="112"/>
      <c r="G13" s="112"/>
      <c r="H13" s="113"/>
    </row>
    <row r="14" spans="1:15">
      <c r="B14" s="114" t="s">
        <v>116</v>
      </c>
      <c r="H14" s="115"/>
    </row>
    <row r="15" spans="1:15">
      <c r="B15" s="114" t="s">
        <v>117</v>
      </c>
      <c r="E15" s="116"/>
      <c r="F15" s="117" t="s">
        <v>62</v>
      </c>
      <c r="H15" s="115"/>
    </row>
    <row r="16" spans="1:15">
      <c r="B16" s="118" t="s">
        <v>118</v>
      </c>
      <c r="H16" s="115"/>
    </row>
    <row r="17" spans="2:8" ht="16.5">
      <c r="B17" s="119" t="s">
        <v>119</v>
      </c>
      <c r="D17" t="s">
        <v>107</v>
      </c>
      <c r="E17" s="120" t="s">
        <v>108</v>
      </c>
      <c r="H17" s="115"/>
    </row>
    <row r="18" spans="2:8" ht="16.5">
      <c r="B18" s="119" t="s">
        <v>120</v>
      </c>
      <c r="D18" t="s">
        <v>109</v>
      </c>
      <c r="H18" s="115"/>
    </row>
    <row r="19" spans="2:8">
      <c r="B19" s="121" t="s">
        <v>121</v>
      </c>
      <c r="H19" s="115"/>
    </row>
    <row r="20" spans="2:8" ht="14.65" thickBot="1">
      <c r="B20" s="122" t="s">
        <v>63</v>
      </c>
      <c r="C20" s="123"/>
      <c r="D20" s="123"/>
      <c r="E20" s="123"/>
      <c r="F20" s="123"/>
      <c r="G20" s="123"/>
      <c r="H20" s="124"/>
    </row>
    <row r="21" spans="2:8" ht="14.65" thickBot="1"/>
    <row r="22" spans="2:8" ht="14.65" thickBot="1">
      <c r="B22" s="52" t="s">
        <v>13</v>
      </c>
    </row>
    <row r="23" spans="2:8" ht="14.65" thickBot="1"/>
    <row r="24" spans="2:8" ht="14.65" thickBot="1">
      <c r="B24" s="98" t="s">
        <v>3</v>
      </c>
      <c r="C24" s="99" t="s">
        <v>55</v>
      </c>
      <c r="D24" s="99" t="s">
        <v>56</v>
      </c>
      <c r="E24" s="99" t="s">
        <v>4</v>
      </c>
      <c r="F24" s="100" t="s">
        <v>5</v>
      </c>
    </row>
    <row r="25" spans="2:8" ht="14.65" thickBot="1">
      <c r="B25" s="101" t="s">
        <v>6</v>
      </c>
      <c r="C25" s="102">
        <v>6400</v>
      </c>
      <c r="D25" s="103" t="s">
        <v>110</v>
      </c>
      <c r="E25" s="104" t="s">
        <v>8</v>
      </c>
      <c r="F25" s="105" t="s">
        <v>8</v>
      </c>
    </row>
    <row r="26" spans="2:8" ht="14.65" thickBot="1">
      <c r="B26" s="106" t="s">
        <v>7</v>
      </c>
      <c r="C26" s="107">
        <v>144</v>
      </c>
      <c r="D26" s="108" t="s">
        <v>64</v>
      </c>
      <c r="E26" s="109">
        <v>12</v>
      </c>
      <c r="F26" s="110"/>
    </row>
    <row r="27" spans="2:8" ht="14.65" thickBot="1">
      <c r="E27" s="42"/>
      <c r="F27" s="42"/>
    </row>
    <row r="28" spans="2:8" ht="15.75">
      <c r="B28" s="125" t="s">
        <v>122</v>
      </c>
      <c r="C28" s="112"/>
      <c r="D28" s="112"/>
      <c r="E28" s="112"/>
      <c r="F28" s="112"/>
      <c r="G28" s="112"/>
      <c r="H28" s="113"/>
    </row>
    <row r="29" spans="2:8">
      <c r="B29" s="118" t="s">
        <v>123</v>
      </c>
      <c r="H29" s="115"/>
    </row>
    <row r="30" spans="2:8">
      <c r="B30" s="114" t="s">
        <v>124</v>
      </c>
      <c r="F30" s="126" t="s">
        <v>58</v>
      </c>
      <c r="H30" s="115"/>
    </row>
    <row r="31" spans="2:8" ht="15">
      <c r="B31" s="121" t="s">
        <v>125</v>
      </c>
      <c r="H31" s="115"/>
    </row>
    <row r="32" spans="2:8" ht="16.5">
      <c r="B32" s="119" t="s">
        <v>126</v>
      </c>
      <c r="D32" t="s">
        <v>111</v>
      </c>
      <c r="E32" s="120" t="s">
        <v>112</v>
      </c>
      <c r="H32" s="115"/>
    </row>
    <row r="33" spans="2:8" ht="15.75">
      <c r="B33" s="119" t="s">
        <v>127</v>
      </c>
      <c r="C33" s="42"/>
      <c r="D33" s="120" t="s">
        <v>113</v>
      </c>
      <c r="H33" s="115"/>
    </row>
    <row r="34" spans="2:8" ht="14.65" thickBot="1">
      <c r="B34" s="127" t="s">
        <v>128</v>
      </c>
      <c r="C34" s="123"/>
      <c r="D34" s="123"/>
      <c r="E34" s="123"/>
      <c r="F34" s="123"/>
      <c r="G34" s="123"/>
      <c r="H34" s="124"/>
    </row>
    <row r="35" spans="2:8" ht="14.65" thickBot="1">
      <c r="B35" s="42"/>
    </row>
    <row r="36" spans="2:8" ht="14.65" thickBot="1">
      <c r="B36" s="53" t="s">
        <v>15</v>
      </c>
    </row>
    <row r="37" spans="2:8">
      <c r="B37" s="128" t="s">
        <v>65</v>
      </c>
      <c r="C37" s="112"/>
      <c r="D37" s="112"/>
      <c r="E37" s="112"/>
      <c r="F37" s="112"/>
      <c r="G37" s="113"/>
    </row>
    <row r="38" spans="2:8" ht="15.4" thickBot="1">
      <c r="B38" s="127" t="s">
        <v>114</v>
      </c>
      <c r="C38" s="123"/>
      <c r="D38" s="123"/>
      <c r="E38" s="123"/>
      <c r="F38" s="123"/>
      <c r="G38" s="124"/>
    </row>
  </sheetData>
  <hyperlinks>
    <hyperlink ref="B4" location="LS_V!A1" display="Übersicht" xr:uid="{00000000-0004-0000-0600-000000000000}"/>
    <hyperlink ref="A4" location="'Ü 8-22'!A1" display="Ü 8-22" xr:uid="{00000000-0004-0000-0600-000001000000}"/>
    <hyperlink ref="C4" location="'Ü 8-24'!A1" display="Ü 8-24" xr:uid="{00000000-0004-0000-0600-000002000000}"/>
  </hyperlinks>
  <pageMargins left="0.39370078740157483" right="0.70866141732283472" top="0.78740157480314965" bottom="0.53" header="0.31496062992125984" footer="0.31496062992125984"/>
  <pageSetup paperSize="9" scale="83" orientation="landscape" r:id="rId1"/>
  <headerFooter>
    <oddFooter>&amp;LPS: &amp;Z&amp;F -- &amp;A&amp;R&amp;D; &amp;T --  Seite &amp;P &amp;8(von &amp;N)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5126" r:id="rId4">
          <objectPr defaultSize="0" autoPict="0" r:id="rId5">
            <anchor moveWithCells="1" sizeWithCells="1">
              <from>
                <xdr:col>4</xdr:col>
                <xdr:colOff>1190625</xdr:colOff>
                <xdr:row>28</xdr:row>
                <xdr:rowOff>152400</xdr:rowOff>
              </from>
              <to>
                <xdr:col>5</xdr:col>
                <xdr:colOff>9525</xdr:colOff>
                <xdr:row>30</xdr:row>
                <xdr:rowOff>0</xdr:rowOff>
              </to>
            </anchor>
          </objectPr>
        </oleObject>
      </mc:Choice>
      <mc:Fallback>
        <oleObject progId="Equation.3" shapeId="5126" r:id="rId4"/>
      </mc:Fallback>
    </mc:AlternateContent>
    <mc:AlternateContent xmlns:mc="http://schemas.openxmlformats.org/markup-compatibility/2006">
      <mc:Choice Requires="x14">
        <oleObject progId="Equation.3" shapeId="5127" r:id="rId6">
          <objectPr defaultSize="0" autoPict="0" r:id="rId5">
            <anchor moveWithCells="1" sizeWithCells="1">
              <from>
                <xdr:col>4</xdr:col>
                <xdr:colOff>1114425</xdr:colOff>
                <xdr:row>14</xdr:row>
                <xdr:rowOff>0</xdr:rowOff>
              </from>
              <to>
                <xdr:col>4</xdr:col>
                <xdr:colOff>1314450</xdr:colOff>
                <xdr:row>15</xdr:row>
                <xdr:rowOff>38100</xdr:rowOff>
              </to>
            </anchor>
          </objectPr>
        </oleObject>
      </mc:Choice>
      <mc:Fallback>
        <oleObject progId="Equation.3" shapeId="5127" r:id="rId6"/>
      </mc:Fallback>
    </mc:AlternateContent>
    <mc:AlternateContent xmlns:mc="http://schemas.openxmlformats.org/markup-compatibility/2006">
      <mc:Choice Requires="x14">
        <oleObject progId="Equation.3" shapeId="5128" r:id="rId7">
          <objectPr defaultSize="0" autoPict="0" r:id="rId8">
            <anchor moveWithCells="1" sizeWithCells="1">
              <from>
                <xdr:col>3</xdr:col>
                <xdr:colOff>0</xdr:colOff>
                <xdr:row>17</xdr:row>
                <xdr:rowOff>57150</xdr:rowOff>
              </from>
              <to>
                <xdr:col>3</xdr:col>
                <xdr:colOff>142875</xdr:colOff>
                <xdr:row>17</xdr:row>
                <xdr:rowOff>219075</xdr:rowOff>
              </to>
            </anchor>
          </objectPr>
        </oleObject>
      </mc:Choice>
      <mc:Fallback>
        <oleObject progId="Equation.3" shapeId="5128" r:id="rId7"/>
      </mc:Fallback>
    </mc:AlternateContent>
    <mc:AlternateContent xmlns:mc="http://schemas.openxmlformats.org/markup-compatibility/2006">
      <mc:Choice Requires="x14">
        <oleObject progId="Equation.3" shapeId="5129" r:id="rId9">
          <objectPr defaultSize="0" autoPict="0" r:id="rId8">
            <anchor moveWithCells="1" sizeWithCells="1">
              <from>
                <xdr:col>3</xdr:col>
                <xdr:colOff>28575</xdr:colOff>
                <xdr:row>32</xdr:row>
                <xdr:rowOff>57150</xdr:rowOff>
              </from>
              <to>
                <xdr:col>3</xdr:col>
                <xdr:colOff>171450</xdr:colOff>
                <xdr:row>32</xdr:row>
                <xdr:rowOff>219075</xdr:rowOff>
              </to>
            </anchor>
          </objectPr>
        </oleObject>
      </mc:Choice>
      <mc:Fallback>
        <oleObject progId="Equation.3" shapeId="5129" r:id="rId9"/>
      </mc:Fallback>
    </mc:AlternateContent>
    <mc:AlternateContent xmlns:mc="http://schemas.openxmlformats.org/markup-compatibility/2006">
      <mc:Choice Requires="x14">
        <oleObject progId="Equation.3" shapeId="5131" r:id="rId10">
          <objectPr defaultSize="0" autoPict="0" r:id="rId8">
            <anchor moveWithCells="1" sizeWithCells="1">
              <from>
                <xdr:col>1</xdr:col>
                <xdr:colOff>57150</xdr:colOff>
                <xdr:row>37</xdr:row>
                <xdr:rowOff>47625</xdr:rowOff>
              </from>
              <to>
                <xdr:col>1</xdr:col>
                <xdr:colOff>200025</xdr:colOff>
                <xdr:row>37</xdr:row>
                <xdr:rowOff>209550</xdr:rowOff>
              </to>
            </anchor>
          </objectPr>
        </oleObject>
      </mc:Choice>
      <mc:Fallback>
        <oleObject progId="Equation.3" shapeId="5131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33"/>
  <sheetViews>
    <sheetView showGridLines="0" zoomScaleNormal="100" workbookViewId="0">
      <selection activeCell="C25" sqref="C25:C26"/>
    </sheetView>
  </sheetViews>
  <sheetFormatPr baseColWidth="10" defaultRowHeight="14.25"/>
  <cols>
    <col min="1" max="1" width="8.1328125" customWidth="1"/>
    <col min="2" max="2" width="18.1328125" customWidth="1"/>
    <col min="3" max="3" width="26.86328125" customWidth="1"/>
    <col min="6" max="6" width="17.265625" customWidth="1"/>
  </cols>
  <sheetData>
    <row r="1" spans="1:15" s="11" customFormat="1" ht="13.15">
      <c r="A1" s="11" t="s">
        <v>75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5" s="11" customFormat="1" ht="12.7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5" ht="14.6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4.65" thickBot="1">
      <c r="A4" s="33" t="s">
        <v>54</v>
      </c>
      <c r="B4" s="33" t="s">
        <v>76</v>
      </c>
      <c r="C4" s="33" t="s">
        <v>66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>
      <c r="A5" s="15"/>
      <c r="B5" s="34"/>
      <c r="C5" s="3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4.65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4.65" thickBot="1">
      <c r="B7" s="36" t="s">
        <v>59</v>
      </c>
      <c r="C7" s="89" t="s">
        <v>97</v>
      </c>
      <c r="D7" s="90"/>
      <c r="E7" s="90"/>
      <c r="F7" s="90"/>
      <c r="G7" s="39"/>
    </row>
    <row r="8" spans="1:15" ht="14.65" thickBot="1">
      <c r="B8" s="91" t="s">
        <v>23</v>
      </c>
      <c r="C8" s="90"/>
      <c r="D8" s="89" t="s">
        <v>24</v>
      </c>
      <c r="E8" s="90"/>
      <c r="F8" s="90"/>
      <c r="G8" s="39"/>
    </row>
    <row r="9" spans="1:15" ht="14.65" thickBot="1">
      <c r="B9" s="86"/>
      <c r="C9" s="83"/>
      <c r="D9" s="129" t="s">
        <v>11</v>
      </c>
      <c r="E9" s="83">
        <v>3.5</v>
      </c>
      <c r="F9" s="55" t="s">
        <v>61</v>
      </c>
      <c r="G9" s="63">
        <f>E9</f>
        <v>3.5</v>
      </c>
    </row>
    <row r="10" spans="1:15" ht="15" thickBot="1">
      <c r="B10" s="86" t="s">
        <v>25</v>
      </c>
      <c r="C10" s="84">
        <v>49.5</v>
      </c>
      <c r="D10" s="58" t="s">
        <v>26</v>
      </c>
      <c r="E10" s="84">
        <v>51</v>
      </c>
      <c r="F10" s="45" t="s">
        <v>27</v>
      </c>
      <c r="G10" s="40"/>
    </row>
    <row r="11" spans="1:15" ht="14.65" thickBot="1">
      <c r="B11" s="86" t="s">
        <v>10</v>
      </c>
      <c r="C11" s="84">
        <v>0.05</v>
      </c>
      <c r="D11" s="58" t="s">
        <v>28</v>
      </c>
      <c r="E11" s="84">
        <v>10</v>
      </c>
      <c r="F11" s="48" t="s">
        <v>60</v>
      </c>
      <c r="G11" s="62">
        <f>IF(AND(E11&gt;0,E12&gt;0,E13&gt;0.05),
(G9/(E11^0.5))*SQRT((E12-E11)/(E12-1)),
G9/(E11^0.5))</f>
        <v>1.1067971810589328</v>
      </c>
    </row>
    <row r="12" spans="1:15" ht="14.65" thickBot="1">
      <c r="B12" s="59" t="s">
        <v>9</v>
      </c>
      <c r="C12" s="85">
        <v>1</v>
      </c>
      <c r="D12" s="58" t="s">
        <v>12</v>
      </c>
      <c r="E12" s="84"/>
      <c r="F12" s="132" t="s">
        <v>49</v>
      </c>
      <c r="G12" s="40"/>
    </row>
    <row r="13" spans="1:15" ht="14.65" thickBot="1">
      <c r="B13" s="40"/>
      <c r="C13" s="40"/>
      <c r="D13" s="59" t="s">
        <v>30</v>
      </c>
      <c r="E13" s="76" t="str">
        <f>IF(AND(E11&gt;0,E12&gt;0),E11/E12," -- ")</f>
        <v xml:space="preserve"> -- </v>
      </c>
      <c r="F13" s="134" t="s">
        <v>140</v>
      </c>
      <c r="G13" s="61">
        <f>E11-1</f>
        <v>9</v>
      </c>
    </row>
    <row r="14" spans="1:15" ht="14.65" thickBot="1">
      <c r="B14" s="40"/>
      <c r="C14" s="40"/>
      <c r="D14" s="40"/>
      <c r="E14" s="60" t="str">
        <f>IF(AND(E11&gt;0,E12&gt;0,E13&gt;0.05),"Endlichkeitskorrektur !!"," (o.k.) ")</f>
        <v xml:space="preserve"> (o.k.) </v>
      </c>
      <c r="F14" s="40"/>
      <c r="G14" s="40"/>
    </row>
    <row r="15" spans="1:15" ht="15" thickBot="1">
      <c r="B15" s="68" t="s">
        <v>50</v>
      </c>
      <c r="C15" s="40"/>
      <c r="D15" s="40"/>
      <c r="E15" s="40"/>
      <c r="F15" s="40"/>
    </row>
    <row r="16" spans="1:15" ht="14.65" thickBot="1">
      <c r="B16" s="93" t="str">
        <f>IF(C12=2,"1-a/2",IF(C12=1,"1-a","------"))</f>
        <v>1-a</v>
      </c>
      <c r="C16" s="95">
        <f>IF(C12=2,1-C11/2,IF(C12=1,1-C11,"Seiten eingeben! 1 oder 2!"))</f>
        <v>0.95</v>
      </c>
      <c r="D16" s="40"/>
      <c r="E16" s="40"/>
      <c r="F16" s="40"/>
    </row>
    <row r="17" spans="2:8" ht="18.399999999999999" thickBot="1">
      <c r="B17" s="97" t="s">
        <v>105</v>
      </c>
      <c r="C17" s="96">
        <f>TINV((3-C12)*C11,G13)</f>
        <v>1.8331129326562374</v>
      </c>
      <c r="D17" s="40"/>
      <c r="E17" s="92" t="s">
        <v>103</v>
      </c>
      <c r="F17" s="65">
        <f>C10+(C17*G11)</f>
        <v>51.528884226426598</v>
      </c>
    </row>
    <row r="18" spans="2:8" ht="15.75" thickBot="1">
      <c r="B18" s="69" t="s">
        <v>51</v>
      </c>
      <c r="C18" s="61" t="s">
        <v>52</v>
      </c>
      <c r="D18" s="40"/>
      <c r="E18" s="87" t="s">
        <v>104</v>
      </c>
      <c r="F18" s="67">
        <f>C10-(C17*G11)</f>
        <v>47.471115773573402</v>
      </c>
    </row>
    <row r="19" spans="2:8" ht="15" thickBot="1">
      <c r="B19" s="70" t="s">
        <v>133</v>
      </c>
      <c r="C19" s="71">
        <f>(E10-C10)/G11</f>
        <v>1.3552618543578769</v>
      </c>
      <c r="D19" s="40"/>
      <c r="E19" s="40"/>
      <c r="F19" s="40"/>
    </row>
    <row r="20" spans="2:8" ht="14.65" thickBot="1">
      <c r="B20" s="42"/>
      <c r="C20" s="42"/>
      <c r="D20" s="42"/>
      <c r="E20" s="42"/>
      <c r="F20" s="42"/>
    </row>
    <row r="21" spans="2:8" ht="14.65" thickBot="1">
      <c r="B21" s="68" t="s">
        <v>35</v>
      </c>
      <c r="C21" s="6"/>
      <c r="D21" s="40"/>
      <c r="E21" s="40"/>
      <c r="F21" s="40"/>
      <c r="G21" s="42"/>
    </row>
    <row r="22" spans="2:8" ht="14.65">
      <c r="B22" s="72" t="s">
        <v>53</v>
      </c>
      <c r="C22" s="73" t="str">
        <f>IF(ABS(C19)&gt;ABS(C17),"Ja","Nein")</f>
        <v>Nein</v>
      </c>
      <c r="D22" s="40"/>
      <c r="E22" s="40"/>
      <c r="F22" s="40"/>
      <c r="G22" s="42"/>
    </row>
    <row r="23" spans="2:8" ht="14.65" thickBot="1">
      <c r="B23" s="74" t="s">
        <v>37</v>
      </c>
      <c r="C23" s="75" t="str">
        <f>IF(ABS(C19)&gt;ABS(C17),"Hypothese verwerfen !","Hypothese NICHT verwerfen !")</f>
        <v>Hypothese NICHT verwerfen !</v>
      </c>
      <c r="D23" s="40"/>
      <c r="E23" s="40"/>
      <c r="F23" s="40"/>
      <c r="G23" s="42"/>
    </row>
    <row r="24" spans="2:8">
      <c r="B24" s="9"/>
      <c r="C24" s="10"/>
      <c r="D24" s="88"/>
      <c r="E24" s="88"/>
      <c r="F24" s="88"/>
      <c r="G24" s="88"/>
    </row>
    <row r="25" spans="2:8" ht="14.65" thickBot="1">
      <c r="B25" s="42"/>
      <c r="C25" s="42"/>
      <c r="D25" s="42"/>
      <c r="E25" s="42"/>
      <c r="F25" s="42"/>
      <c r="G25" s="42"/>
    </row>
    <row r="26" spans="2:8" ht="14.65" thickBot="1">
      <c r="B26" s="64" t="s">
        <v>40</v>
      </c>
      <c r="C26" s="64"/>
      <c r="D26" s="45"/>
      <c r="E26" s="40"/>
      <c r="F26" s="40"/>
      <c r="G26" s="40"/>
    </row>
    <row r="27" spans="2:8">
      <c r="B27" s="64" t="s">
        <v>43</v>
      </c>
      <c r="C27" s="44"/>
      <c r="D27" s="44"/>
      <c r="E27" s="44"/>
      <c r="F27" s="45"/>
      <c r="G27" s="40"/>
    </row>
    <row r="28" spans="2:8" ht="14.65" thickBot="1">
      <c r="B28" s="51" t="s">
        <v>38</v>
      </c>
      <c r="C28" s="40"/>
      <c r="D28" s="40"/>
      <c r="E28" s="40"/>
      <c r="F28" s="46"/>
      <c r="G28" s="40"/>
    </row>
    <row r="29" spans="2:8" ht="15.4" thickBot="1">
      <c r="B29" s="54" t="s">
        <v>44</v>
      </c>
      <c r="C29" s="57"/>
      <c r="D29" s="57">
        <f>E10</f>
        <v>51</v>
      </c>
      <c r="E29" s="77" t="s">
        <v>101</v>
      </c>
      <c r="F29" s="78">
        <f>C17</f>
        <v>1.8331129326562374</v>
      </c>
      <c r="G29" s="79">
        <f>G11</f>
        <v>1.1067971810589328</v>
      </c>
      <c r="H29" s="42"/>
    </row>
    <row r="30" spans="2:8" ht="14.65" thickBot="1">
      <c r="B30" s="40"/>
      <c r="C30" s="80" t="s">
        <v>39</v>
      </c>
      <c r="D30" s="81">
        <f>D29-F29*G29</f>
        <v>48.971115773573402</v>
      </c>
      <c r="E30" s="40"/>
      <c r="F30" s="6"/>
      <c r="G30" s="40"/>
      <c r="H30" s="42"/>
    </row>
    <row r="31" spans="2:8" ht="15.4" thickBot="1">
      <c r="B31" s="54" t="s">
        <v>45</v>
      </c>
      <c r="C31" s="57"/>
      <c r="D31" s="82"/>
      <c r="E31" s="77"/>
      <c r="F31" s="78"/>
      <c r="G31" s="79"/>
      <c r="H31" s="42"/>
    </row>
    <row r="32" spans="2:8" ht="14.65" thickBot="1">
      <c r="B32" s="40"/>
      <c r="C32" s="80" t="s">
        <v>39</v>
      </c>
      <c r="D32" s="81">
        <f>D29+F29*G29</f>
        <v>53.028884226426598</v>
      </c>
      <c r="E32" s="40"/>
      <c r="F32" s="6"/>
      <c r="G32" s="40"/>
      <c r="H32" s="42"/>
    </row>
    <row r="33" spans="4:8">
      <c r="D33" s="42"/>
      <c r="E33" s="42"/>
      <c r="F33" s="42"/>
      <c r="G33" s="42"/>
      <c r="H33" s="42"/>
    </row>
  </sheetData>
  <hyperlinks>
    <hyperlink ref="B4" location="LS_V!A1" display="Übersicht" xr:uid="{00000000-0004-0000-0700-000000000000}"/>
    <hyperlink ref="A4" location="'K 8-23'!A1" display="K 8-23" xr:uid="{00000000-0004-0000-0700-000001000000}"/>
    <hyperlink ref="C4" location="'Ü 8-25'!A1" display="Ü 8-25" xr:uid="{00000000-0004-0000-0700-000002000000}"/>
  </hyperlinks>
  <pageMargins left="0.31" right="0.24" top="0.78740157480314965" bottom="0.78740157480314965" header="0.31496062992125984" footer="0.31496062992125984"/>
  <pageSetup paperSize="9" scale="93" orientation="portrait" r:id="rId1"/>
  <headerFooter>
    <oddFooter>&amp;LPS: &amp;Z&amp;F -- &amp;A&amp;R&amp;D; &amp;T --  Seite &amp;P &amp;8(von 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32"/>
  <sheetViews>
    <sheetView showGridLines="0" zoomScaleNormal="100" workbookViewId="0">
      <selection activeCell="C25" sqref="C25:C26"/>
    </sheetView>
  </sheetViews>
  <sheetFormatPr baseColWidth="10" defaultRowHeight="14.25"/>
  <cols>
    <col min="1" max="1" width="11" customWidth="1"/>
    <col min="2" max="2" width="17.3984375" customWidth="1"/>
    <col min="3" max="3" width="21.3984375" customWidth="1"/>
    <col min="6" max="6" width="16.265625" customWidth="1"/>
  </cols>
  <sheetData>
    <row r="1" spans="1:15" s="11" customFormat="1" ht="13.15">
      <c r="A1" s="11" t="s">
        <v>75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5" s="11" customFormat="1" ht="12.7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5" ht="14.6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4.65" thickBot="1">
      <c r="A4" s="33" t="s">
        <v>59</v>
      </c>
      <c r="B4" s="33" t="s">
        <v>76</v>
      </c>
      <c r="C4" s="33" t="s">
        <v>74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>
      <c r="A5" s="15"/>
      <c r="B5" s="34"/>
      <c r="C5" s="3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4.65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4.65" thickBot="1">
      <c r="B7" s="36" t="s">
        <v>66</v>
      </c>
      <c r="C7" s="89" t="s">
        <v>97</v>
      </c>
      <c r="D7" s="90"/>
      <c r="E7" s="90"/>
      <c r="F7" s="90"/>
      <c r="G7" s="39"/>
    </row>
    <row r="8" spans="1:15" ht="14.65" thickBot="1">
      <c r="B8" s="91" t="s">
        <v>23</v>
      </c>
      <c r="C8" s="90"/>
      <c r="D8" s="89" t="s">
        <v>24</v>
      </c>
      <c r="E8" s="90"/>
      <c r="F8" s="90"/>
      <c r="G8" s="39"/>
    </row>
    <row r="9" spans="1:15" ht="14.65" thickBot="1">
      <c r="B9" s="58" t="s">
        <v>67</v>
      </c>
      <c r="C9" s="83">
        <v>0.55000000000000004</v>
      </c>
      <c r="D9" s="58" t="s">
        <v>68</v>
      </c>
      <c r="E9" s="83">
        <f>65/100</f>
        <v>0.65</v>
      </c>
    </row>
    <row r="10" spans="1:15" ht="14.65" thickBot="1">
      <c r="B10" s="86" t="s">
        <v>10</v>
      </c>
      <c r="C10" s="84">
        <v>0.05</v>
      </c>
      <c r="D10" s="58" t="s">
        <v>28</v>
      </c>
      <c r="E10" s="84">
        <v>100</v>
      </c>
      <c r="F10" s="130" t="s">
        <v>27</v>
      </c>
      <c r="G10" s="40"/>
    </row>
    <row r="11" spans="1:15" ht="14.65" thickBot="1">
      <c r="B11" s="58" t="s">
        <v>9</v>
      </c>
      <c r="C11" s="84">
        <v>1</v>
      </c>
      <c r="D11" s="58" t="s">
        <v>12</v>
      </c>
      <c r="E11" s="84"/>
      <c r="F11" s="131" t="s">
        <v>69</v>
      </c>
      <c r="G11" s="136">
        <f>IF(AND(E10&gt;0,E11&gt;0,E12&gt;0.05),
(SQRT(E9*(1-E9)/E10)*SQRT((E11-E10)/(E11-1))),
SQRT(E9*(1-E9)/E10))</f>
        <v>4.7696960070847276E-2</v>
      </c>
    </row>
    <row r="12" spans="1:15" ht="14.65" thickBot="1">
      <c r="B12" s="59"/>
      <c r="C12" s="85"/>
      <c r="D12" s="58" t="s">
        <v>30</v>
      </c>
      <c r="E12" s="84" t="str">
        <f>IF(AND(E10&gt;0,E11&gt;0),E10/E11," -- ")</f>
        <v xml:space="preserve"> -- </v>
      </c>
      <c r="F12" s="141"/>
      <c r="G12" s="40"/>
    </row>
    <row r="13" spans="1:15" ht="14.65" thickBot="1">
      <c r="B13" s="40"/>
      <c r="C13" s="40"/>
      <c r="D13" s="59"/>
      <c r="E13" s="135"/>
      <c r="F13" s="142"/>
      <c r="G13" s="40"/>
    </row>
    <row r="14" spans="1:15" ht="15" thickBot="1">
      <c r="B14" s="68" t="s">
        <v>31</v>
      </c>
      <c r="C14" s="40"/>
      <c r="D14" s="40"/>
      <c r="E14" s="60" t="str">
        <f>IF(AND(E10&gt;0,E11&gt;0,E12&gt;0.05),"Endlichkeitskorrektur !!"," (o.k.) ")</f>
        <v xml:space="preserve"> (o.k.) </v>
      </c>
      <c r="F14" s="40"/>
      <c r="G14" s="40"/>
    </row>
    <row r="15" spans="1:15" ht="14.65" thickBot="1">
      <c r="B15" s="93" t="str">
        <f>IF(C11=2,"1-a/2",IF(C11=1,"1-a","------"))</f>
        <v>1-a</v>
      </c>
      <c r="C15" s="95">
        <f>IF(C11=2,1-C10/2,IF(C11=1,1-C10,"Seiten eingeben! 1 oder 2!"))</f>
        <v>0.95</v>
      </c>
      <c r="D15" s="40"/>
      <c r="E15" s="40"/>
      <c r="F15" s="40"/>
    </row>
    <row r="16" spans="1:15" ht="18.399999999999999" thickBot="1">
      <c r="B16" s="94" t="s">
        <v>137</v>
      </c>
      <c r="C16" s="96">
        <f>NORMINV(C15,0,1)</f>
        <v>1.6448536269514715</v>
      </c>
      <c r="D16" s="40"/>
      <c r="E16" s="64" t="s">
        <v>135</v>
      </c>
      <c r="F16" s="65">
        <f>C9+(C16*G11)</f>
        <v>0.62845451776709271</v>
      </c>
    </row>
    <row r="17" spans="2:8" ht="15.75" thickBot="1">
      <c r="B17" s="69" t="s">
        <v>33</v>
      </c>
      <c r="C17" s="61" t="s">
        <v>42</v>
      </c>
      <c r="D17" s="40"/>
      <c r="E17" s="66" t="s">
        <v>136</v>
      </c>
      <c r="F17" s="67">
        <f>C9-(C16*G11)</f>
        <v>0.47154548223290738</v>
      </c>
    </row>
    <row r="18" spans="2:8" ht="14.65" thickBot="1">
      <c r="B18" s="70" t="s">
        <v>134</v>
      </c>
      <c r="C18" s="71">
        <f>(E9-C9)/G11</f>
        <v>2.0965696734438364</v>
      </c>
      <c r="D18" s="40"/>
      <c r="E18" s="40"/>
      <c r="F18" s="40"/>
    </row>
    <row r="19" spans="2:8" ht="14.65" thickBot="1">
      <c r="B19" s="137"/>
      <c r="C19" s="138"/>
      <c r="D19" s="40"/>
      <c r="E19" s="40"/>
      <c r="F19" s="40"/>
    </row>
    <row r="20" spans="2:8" ht="14.65" thickBot="1">
      <c r="B20" s="68" t="s">
        <v>35</v>
      </c>
      <c r="C20" s="6"/>
      <c r="D20" s="42"/>
      <c r="E20" s="42"/>
      <c r="F20" s="42"/>
    </row>
    <row r="21" spans="2:8" ht="14.65">
      <c r="B21" s="72" t="s">
        <v>36</v>
      </c>
      <c r="C21" s="73" t="str">
        <f>IF(ABS(C18)&gt;ABS(C16),"Ja","Nein")</f>
        <v>Ja</v>
      </c>
      <c r="D21" s="40"/>
      <c r="E21" s="40"/>
      <c r="F21" s="40"/>
      <c r="G21" s="42"/>
    </row>
    <row r="22" spans="2:8" ht="14.65" thickBot="1">
      <c r="B22" s="74" t="s">
        <v>37</v>
      </c>
      <c r="C22" s="75" t="str">
        <f>IF(ABS(C18)&gt;ABS(C16),"Hypothese verwerfen !","Hypothese NICHT verwerfen !")</f>
        <v>Hypothese verwerfen !</v>
      </c>
      <c r="D22" s="40"/>
      <c r="E22" s="40"/>
      <c r="F22" s="40"/>
      <c r="G22" s="42"/>
    </row>
    <row r="23" spans="2:8">
      <c r="B23" s="9"/>
      <c r="C23" s="10"/>
      <c r="D23" s="88"/>
      <c r="E23" s="88"/>
      <c r="F23" s="88"/>
      <c r="G23" s="88"/>
    </row>
    <row r="24" spans="2:8" ht="14.65" thickBot="1">
      <c r="B24" s="139"/>
      <c r="C24" s="140"/>
      <c r="D24" s="42"/>
      <c r="E24" s="42"/>
      <c r="F24" s="42"/>
      <c r="G24" s="42"/>
    </row>
    <row r="25" spans="2:8" ht="14.65" thickBot="1">
      <c r="B25" s="64" t="s">
        <v>70</v>
      </c>
      <c r="C25" s="64"/>
      <c r="D25" s="45"/>
      <c r="E25" s="40"/>
      <c r="F25" s="40"/>
      <c r="G25" s="40"/>
    </row>
    <row r="26" spans="2:8">
      <c r="B26" s="64" t="s">
        <v>71</v>
      </c>
      <c r="C26" s="44"/>
      <c r="D26" s="44"/>
      <c r="E26" s="44"/>
      <c r="F26" s="45"/>
      <c r="G26" s="40"/>
    </row>
    <row r="27" spans="2:8" ht="14.65" thickBot="1">
      <c r="B27" s="51" t="s">
        <v>38</v>
      </c>
      <c r="C27" s="40"/>
      <c r="D27" s="40"/>
      <c r="E27" s="40"/>
      <c r="F27" s="46"/>
      <c r="G27" s="40"/>
    </row>
    <row r="28" spans="2:8" ht="15.4" thickBot="1">
      <c r="B28" s="54" t="s">
        <v>72</v>
      </c>
      <c r="C28" s="57"/>
      <c r="D28" s="57">
        <f>E9</f>
        <v>0.65</v>
      </c>
      <c r="E28" s="77" t="s">
        <v>101</v>
      </c>
      <c r="F28" s="78">
        <f>C16</f>
        <v>1.6448536269514715</v>
      </c>
      <c r="G28" s="79">
        <f>G11</f>
        <v>4.7696960070847276E-2</v>
      </c>
    </row>
    <row r="29" spans="2:8" ht="14.65" thickBot="1">
      <c r="B29" s="40"/>
      <c r="C29" s="80" t="s">
        <v>39</v>
      </c>
      <c r="D29" s="81">
        <f>D28-F28*G28</f>
        <v>0.57154548223290735</v>
      </c>
      <c r="E29" s="40"/>
      <c r="F29" s="6"/>
      <c r="G29" s="40"/>
      <c r="H29" s="42"/>
    </row>
    <row r="30" spans="2:8" ht="15.4" thickBot="1">
      <c r="B30" s="54" t="s">
        <v>73</v>
      </c>
      <c r="C30" s="57"/>
      <c r="D30" s="82"/>
      <c r="E30" s="77"/>
      <c r="F30" s="78"/>
      <c r="G30" s="79"/>
      <c r="H30" s="42"/>
    </row>
    <row r="31" spans="2:8" ht="14.65" thickBot="1">
      <c r="B31" s="40"/>
      <c r="C31" s="80" t="s">
        <v>39</v>
      </c>
      <c r="D31" s="81">
        <f>D28+F28*G28</f>
        <v>0.72845451776709269</v>
      </c>
      <c r="E31" s="40"/>
      <c r="F31" s="6"/>
      <c r="G31" s="40"/>
      <c r="H31" s="42"/>
    </row>
    <row r="32" spans="2:8">
      <c r="D32" s="42"/>
      <c r="E32" s="42"/>
      <c r="F32" s="42"/>
      <c r="G32" s="42"/>
      <c r="H32" s="42"/>
    </row>
  </sheetData>
  <hyperlinks>
    <hyperlink ref="B4" location="LS_V!A1" display="Übersicht" xr:uid="{00000000-0004-0000-0800-000000000000}"/>
    <hyperlink ref="A4" location="'Ü 8-24'!A1" display="Ü 8-24" xr:uid="{00000000-0004-0000-0800-000001000000}"/>
    <hyperlink ref="C4" location="'Ü 8-26'!A1" display="Ü 8-26" xr:uid="{00000000-0004-0000-0800-000002000000}"/>
  </hyperlinks>
  <pageMargins left="0.47" right="0.32" top="0.78740157480314965" bottom="0.78740157480314965" header="0.31496062992125984" footer="0.31496062992125984"/>
  <pageSetup paperSize="9" scale="94" orientation="portrait" r:id="rId1"/>
  <headerFooter>
    <oddFooter>&amp;LPS: &amp;Z&amp;F -- &amp;A&amp;R&amp;D; &amp;T --  Seite &amp;P &amp;8(von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8</vt:i4>
      </vt:variant>
    </vt:vector>
  </HeadingPairs>
  <TitlesOfParts>
    <vt:vector size="18" baseType="lpstr">
      <vt:lpstr>LS_V</vt:lpstr>
      <vt:lpstr>Ü 8-18</vt:lpstr>
      <vt:lpstr>K 8-19</vt:lpstr>
      <vt:lpstr>K 8-20</vt:lpstr>
      <vt:lpstr>Ü 8-21</vt:lpstr>
      <vt:lpstr>Ü 8-22</vt:lpstr>
      <vt:lpstr>K 8-23</vt:lpstr>
      <vt:lpstr>Ü 8-24</vt:lpstr>
      <vt:lpstr>Ü 8-25</vt:lpstr>
      <vt:lpstr>Ü 8-26</vt:lpstr>
      <vt:lpstr>'K 8-20'!Print_Area</vt:lpstr>
      <vt:lpstr>'K 8-23'!Print_Area</vt:lpstr>
      <vt:lpstr>'Ü 8-18'!Print_Area</vt:lpstr>
      <vt:lpstr>'Ü 8-21'!Print_Area</vt:lpstr>
      <vt:lpstr>'Ü 8-22'!Print_Area</vt:lpstr>
      <vt:lpstr>'Ü 8-24'!Print_Area</vt:lpstr>
      <vt:lpstr>'Ü 8-25'!Print_Area</vt:lpstr>
      <vt:lpstr>'Ü 8-26'!Print_Area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Peter Schmidt</cp:lastModifiedBy>
  <cp:lastPrinted>2024-01-17T10:39:26Z</cp:lastPrinted>
  <dcterms:created xsi:type="dcterms:W3CDTF">2019-10-02T10:51:39Z</dcterms:created>
  <dcterms:modified xsi:type="dcterms:W3CDTF">2024-01-25T11:48:48Z</dcterms:modified>
</cp:coreProperties>
</file>