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Hochschu\WWW\statistikschritte\Loesungshinweise\"/>
    </mc:Choice>
  </mc:AlternateContent>
  <xr:revisionPtr revIDLastSave="0" documentId="13_ncr:1_{FE5DD3AB-AE4B-46B9-A72A-9AEDDC4ACD52}" xr6:coauthVersionLast="47" xr6:coauthVersionMax="47" xr10:uidLastSave="{00000000-0000-0000-0000-000000000000}"/>
  <bookViews>
    <workbookView xWindow="1755" yWindow="480" windowWidth="25590" windowHeight="14925" activeTab="2" xr2:uid="{00000000-000D-0000-FFFF-FFFF00000000}"/>
  </bookViews>
  <sheets>
    <sheet name="LS_T" sheetId="5" r:id="rId1"/>
    <sheet name="Ü 8-1 - M 8-5" sheetId="1" r:id="rId2"/>
    <sheet name="Ü 8-6 - Ü 8-8" sheetId="3" r:id="rId3"/>
    <sheet name="Ü 8-9 - Ü 8-1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3" l="1"/>
  <c r="H28" i="3"/>
  <c r="I18" i="3" s="1"/>
  <c r="J18" i="3" s="1"/>
  <c r="H27" i="3"/>
  <c r="I24" i="3" l="1"/>
  <c r="J24" i="3" s="1"/>
  <c r="I20" i="3"/>
  <c r="J20" i="3" s="1"/>
  <c r="I25" i="3"/>
  <c r="J25" i="3" s="1"/>
  <c r="I21" i="3"/>
  <c r="J21" i="3" s="1"/>
  <c r="I17" i="3"/>
  <c r="J17" i="3" s="1"/>
  <c r="I23" i="3"/>
  <c r="J23" i="3" s="1"/>
  <c r="I19" i="3"/>
  <c r="J19" i="3" s="1"/>
  <c r="I26" i="3"/>
  <c r="J26" i="3" s="1"/>
  <c r="I22" i="3"/>
  <c r="J22" i="3" s="1"/>
  <c r="B51" i="4"/>
  <c r="B52" i="4" s="1"/>
  <c r="J27" i="3" l="1"/>
  <c r="J29" i="3" s="1"/>
  <c r="J31" i="3" s="1"/>
  <c r="E20" i="3" s="1"/>
  <c r="C41" i="4"/>
  <c r="C42" i="4" s="1"/>
  <c r="B41" i="4"/>
  <c r="B42" i="4" s="1"/>
  <c r="C26" i="3" l="1"/>
  <c r="C25" i="3"/>
  <c r="C21" i="4"/>
  <c r="F22" i="4"/>
  <c r="F23" i="4" s="1"/>
  <c r="E22" i="4"/>
  <c r="C29" i="4" l="1"/>
  <c r="E29" i="4" s="1"/>
  <c r="C26" i="4"/>
  <c r="E26" i="4" s="1"/>
</calcChain>
</file>

<file path=xl/sharedStrings.xml><?xml version="1.0" encoding="utf-8"?>
<sst xmlns="http://schemas.openxmlformats.org/spreadsheetml/2006/main" count="138" uniqueCount="101">
  <si>
    <t>Prof. Dr. Peter Schmidt</t>
  </si>
  <si>
    <t>Statistik schrittweise verstehen</t>
  </si>
  <si>
    <t>Lösungshinweise zu den Übungsaufgaben</t>
  </si>
  <si>
    <t>Ü 8-1</t>
  </si>
  <si>
    <t>Gemeint ist die Breite des Intervalls, also der Abstand zwischen Ober- und Untergrenze.</t>
  </si>
  <si>
    <t>Ü 8-2</t>
  </si>
  <si>
    <t>Durch die Erhöhung des Stichprobenumfanges n</t>
  </si>
  <si>
    <t>M 8-4</t>
  </si>
  <si>
    <t>M 8-3</t>
  </si>
  <si>
    <t>M 8-5</t>
  </si>
  <si>
    <t>Ü 8-6</t>
  </si>
  <si>
    <t>Ü 8-7</t>
  </si>
  <si>
    <t>Lernschritt T</t>
  </si>
  <si>
    <t>Für Aufgaben zu  Konfidenzintervallen und Tests wird empfohlen, zunächst die Informationen aus der Textaufgabe systematisch aufzubereiten, z.B. durch eine Tabelle wie die folgende:</t>
  </si>
  <si>
    <t>Informationen</t>
  </si>
  <si>
    <t>Beobachtungen</t>
  </si>
  <si>
    <t>Mittelwert</t>
  </si>
  <si>
    <t>Standardabweichung</t>
  </si>
  <si>
    <t>Verteilung</t>
  </si>
  <si>
    <t>Grundgesamtheit</t>
  </si>
  <si>
    <t>Stichprobe</t>
  </si>
  <si>
    <t>k.A. ("groß")</t>
  </si>
  <si>
    <t>gesucht</t>
  </si>
  <si>
    <t>k.A.</t>
  </si>
  <si>
    <t>Normalverteilt</t>
  </si>
  <si>
    <t>Wenn N nicht gegeben -&gt; N als groß annehmen (-&gt; n/N&lt;0,05)</t>
  </si>
  <si>
    <t>x̄ (ausrechnen) = 10</t>
  </si>
  <si>
    <t>Ü 8-8</t>
  </si>
  <si>
    <t>x̄ = 75</t>
  </si>
  <si>
    <t>s = 8</t>
  </si>
  <si>
    <t>7-42 N = 1500 n= 64 -&gt; n/N&lt; 0,05</t>
  </si>
  <si>
    <t>x̅ = 75; s = 8; σ unbekannt -&gt; σx̅ = 8/8 = 1</t>
  </si>
  <si>
    <t>n =64 &gt; 30 -&gt; 2. Fall einseitiger Test -&gt; ablesen bei F(-z)= 0,1 (oder F(z)=0,9) -&gt; zc =1,28</t>
  </si>
  <si>
    <t>Ü 8-9</t>
  </si>
  <si>
    <t>p wird gesucht</t>
  </si>
  <si>
    <t>= 0,1</t>
  </si>
  <si>
    <t>hier nicht relevant</t>
  </si>
  <si>
    <t xml:space="preserve">n*p(1-p) &gt; 9 =&gt; Normalverteilung ist anwendbar, dies wird in dieser Aufgabensammlung immer so sein </t>
  </si>
  <si>
    <t>Ü 8-10</t>
  </si>
  <si>
    <t xml:space="preserve">vorgeben: </t>
  </si>
  <si>
    <t>Seiten:</t>
  </si>
  <si>
    <t>a</t>
  </si>
  <si>
    <t>s</t>
  </si>
  <si>
    <t>e</t>
  </si>
  <si>
    <t>N</t>
  </si>
  <si>
    <r>
      <t>Ablesewert z</t>
    </r>
    <r>
      <rPr>
        <b/>
        <vertAlign val="subscript"/>
        <sz val="11"/>
        <rFont val="Calibri"/>
        <family val="2"/>
        <scheme val="minor"/>
      </rPr>
      <t>c</t>
    </r>
  </si>
  <si>
    <t>s²</t>
  </si>
  <si>
    <r>
      <t>kritisches</t>
    </r>
    <r>
      <rPr>
        <b/>
        <sz val="11"/>
        <color indexed="12"/>
        <rFont val="Calibri"/>
        <family val="2"/>
        <scheme val="minor"/>
      </rPr>
      <t xml:space="preserve"> </t>
    </r>
    <r>
      <rPr>
        <sz val="11"/>
        <color indexed="12"/>
        <rFont val="Calibri"/>
        <family val="2"/>
        <scheme val="minor"/>
      </rPr>
      <t>|</t>
    </r>
    <r>
      <rPr>
        <b/>
        <sz val="11"/>
        <color indexed="12"/>
        <rFont val="Calibri"/>
        <family val="2"/>
        <scheme val="minor"/>
      </rPr>
      <t>z</t>
    </r>
    <r>
      <rPr>
        <b/>
        <vertAlign val="subscript"/>
        <sz val="11"/>
        <color indexed="12"/>
        <rFont val="Calibri"/>
        <family val="2"/>
        <scheme val="minor"/>
      </rPr>
      <t>c</t>
    </r>
    <r>
      <rPr>
        <sz val="11"/>
        <color indexed="12"/>
        <rFont val="Calibri"/>
        <family val="2"/>
        <scheme val="minor"/>
      </rPr>
      <t>|</t>
    </r>
  </si>
  <si>
    <r>
      <t xml:space="preserve">n </t>
    </r>
    <r>
      <rPr>
        <b/>
        <u/>
        <sz val="11"/>
        <color indexed="10"/>
        <rFont val="Calibri"/>
        <family val="2"/>
        <scheme val="minor"/>
      </rPr>
      <t>&gt;</t>
    </r>
  </si>
  <si>
    <t>also mindestens</t>
  </si>
  <si>
    <t>Personen müssen befragt werden</t>
  </si>
  <si>
    <t>Ü 8-11</t>
  </si>
  <si>
    <t>Ü 8-12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</si>
  <si>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</si>
  <si>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</si>
  <si>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r>
      <rPr>
        <b/>
        <sz val="10"/>
        <rFont val="Arial"/>
        <family val="2"/>
      </rPr>
      <t>Richtig:</t>
    </r>
    <r>
      <rPr>
        <sz val="10"/>
        <rFont val="Arial"/>
        <family val="2"/>
      </rPr>
      <t xml:space="preserve"> a,e</t>
    </r>
  </si>
  <si>
    <r>
      <rPr>
        <b/>
        <sz val="10"/>
        <rFont val="Arial"/>
        <family val="2"/>
      </rPr>
      <t>Richtig:</t>
    </r>
    <r>
      <rPr>
        <sz val="10"/>
        <rFont val="Arial"/>
        <family val="2"/>
      </rPr>
      <t xml:space="preserve"> a</t>
    </r>
  </si>
  <si>
    <t>mit vorgegebener Wahrscheinlichkeit  liegt (Fläche unter Dichte der wahren Verteilung) -&gt; Anwendung bei statistischen Tests</t>
  </si>
  <si>
    <t>α vergrößern; n vergrößern</t>
  </si>
  <si>
    <r>
      <rPr>
        <b/>
        <sz val="10"/>
        <color theme="1"/>
        <rFont val="Arial"/>
        <family val="2"/>
      </rPr>
      <t xml:space="preserve">Wahrscheinlichkeitsintervall -&gt; </t>
    </r>
    <r>
      <rPr>
        <sz val="10"/>
        <color theme="1"/>
        <rFont val="Arial"/>
        <family val="2"/>
      </rPr>
      <t>Intervall, in dem die Realisation einer Zufallsvariable (z.B der Stichprobenmittelwert x̄)</t>
    </r>
  </si>
  <si>
    <r>
      <rPr>
        <b/>
        <sz val="10"/>
        <color theme="1"/>
        <rFont val="Arial"/>
        <family val="2"/>
      </rPr>
      <t>Konfidenzintervall -&gt;</t>
    </r>
    <r>
      <rPr>
        <sz val="10"/>
        <color theme="1"/>
        <rFont val="Arial"/>
        <family val="2"/>
      </rPr>
      <t xml:space="preserve"> Zufallsintervall, das einen zu schätzenden Parameter (z.B. das wahre µ) mit vorgegebener Wahrscheinlichkeit überdeckt</t>
    </r>
  </si>
  <si>
    <r>
      <t xml:space="preserve">(Fläche unter Dichte der Stichprobenfunktion, </t>
    </r>
    <r>
      <rPr>
        <i/>
        <sz val="10"/>
        <color theme="1"/>
        <rFont val="Arial"/>
        <family val="2"/>
      </rPr>
      <t>Formel 8-19</t>
    </r>
    <r>
      <rPr>
        <sz val="10"/>
        <color theme="1"/>
        <rFont val="Arial"/>
        <family val="2"/>
      </rPr>
      <t>) -&gt; Anwendung bei Schätzverfahren)</t>
    </r>
  </si>
  <si>
    <r>
      <t xml:space="preserve">n= 10 &lt; 30 -&gt; </t>
    </r>
    <r>
      <rPr>
        <b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 xml:space="preserve">Fall-&gt; Ablesen in </t>
    </r>
    <r>
      <rPr>
        <b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- Tabelle mit v= n-1 = 9 Freiheitsgraden</t>
    </r>
  </si>
  <si>
    <r>
      <t xml:space="preserve">zweiseitiges Intervall -&gt; Ablesen bei F(t)= </t>
    </r>
    <r>
      <rPr>
        <b/>
        <sz val="10"/>
        <color theme="1"/>
        <rFont val="Arial"/>
        <family val="2"/>
      </rPr>
      <t>(1-α/2)</t>
    </r>
    <r>
      <rPr>
        <sz val="10"/>
        <color theme="1"/>
        <rFont val="Arial"/>
        <family val="2"/>
      </rPr>
      <t xml:space="preserve"> = 0,975 -&gt;</t>
    </r>
    <r>
      <rPr>
        <b/>
        <sz val="10"/>
        <color theme="1"/>
        <rFont val="Arial"/>
        <family val="2"/>
      </rPr>
      <t xml:space="preserve"> t=2,262</t>
    </r>
  </si>
  <si>
    <r>
      <rPr>
        <b/>
        <sz val="10"/>
        <color theme="1"/>
        <rFont val="Arial"/>
        <family val="2"/>
      </rPr>
      <t>Ein</t>
    </r>
    <r>
      <rPr>
        <sz val="10"/>
        <color theme="1"/>
        <rFont val="Arial"/>
        <family val="2"/>
      </rPr>
      <t>seitiges Intervall   gu: 75-1,28*1 = 73,72</t>
    </r>
  </si>
  <si>
    <t>a)</t>
  </si>
  <si>
    <t>b)</t>
  </si>
  <si>
    <t>Ü 8-1 - M 8-5</t>
  </si>
  <si>
    <t>Ü 8-6 - Ü 8-8</t>
  </si>
  <si>
    <t>Ü 8-9 - Ü 8-12</t>
  </si>
  <si>
    <t xml:space="preserve">Rechenweg / Infomationen: </t>
  </si>
  <si>
    <t xml:space="preserve">N = </t>
  </si>
  <si>
    <t>e =</t>
  </si>
  <si>
    <t xml:space="preserve">p^= </t>
  </si>
  <si>
    <r>
      <t xml:space="preserve"> =&gt; z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</si>
  <si>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n </t>
    </r>
    <r>
      <rPr>
        <u/>
        <sz val="11"/>
        <color theme="1"/>
        <rFont val="Calibri"/>
        <family val="2"/>
        <scheme val="minor"/>
      </rPr>
      <t>&gt;</t>
    </r>
  </si>
  <si>
    <t xml:space="preserve">       &lt;------- Anwendung von Formel 8-34</t>
  </si>
  <si>
    <t xml:space="preserve">       &lt;------- Anwendung von Formel 8-33</t>
  </si>
  <si>
    <t>(Annahme, da in der Aufgabe keine Angaben enthalten sind)</t>
  </si>
  <si>
    <t>n ≥  400</t>
  </si>
  <si>
    <r>
      <rPr>
        <sz val="8"/>
        <color theme="1"/>
        <rFont val="Calibri"/>
        <family val="2"/>
        <scheme val="minor"/>
      </rPr>
      <t>n ≥ 461,4 also rund</t>
    </r>
    <r>
      <rPr>
        <sz val="11"/>
        <color theme="1"/>
        <rFont val="Calibri"/>
        <family val="2"/>
        <scheme val="minor"/>
      </rPr>
      <t xml:space="preserve"> n ≥ 461</t>
    </r>
  </si>
  <si>
    <r>
      <rPr>
        <sz val="8"/>
        <color theme="1"/>
        <rFont val="Calibri"/>
        <family val="2"/>
        <scheme val="minor"/>
      </rPr>
      <t>n ≥ 615,3 also rund</t>
    </r>
    <r>
      <rPr>
        <sz val="11"/>
        <color theme="1"/>
        <rFont val="Calibri"/>
        <family val="2"/>
        <scheme val="minor"/>
      </rPr>
      <t xml:space="preserve"> n ≥ 615</t>
    </r>
  </si>
  <si>
    <t>xi</t>
  </si>
  <si>
    <t xml:space="preserve">Summe: </t>
  </si>
  <si>
    <t>MW</t>
  </si>
  <si>
    <t>StAbw</t>
  </si>
  <si>
    <r>
      <t>(x</t>
    </r>
    <r>
      <rPr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-x</t>
    </r>
    <r>
      <rPr>
        <vertAlign val="superscript"/>
        <sz val="10"/>
        <color theme="1"/>
        <rFont val="Arial"/>
        <family val="2"/>
      </rPr>
      <t>quer</t>
    </r>
    <r>
      <rPr>
        <sz val="10"/>
        <color theme="1"/>
        <rFont val="Arial"/>
        <family val="2"/>
      </rPr>
      <t>)²</t>
    </r>
  </si>
  <si>
    <r>
      <t>x</t>
    </r>
    <r>
      <rPr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-x</t>
    </r>
    <r>
      <rPr>
        <vertAlign val="superscript"/>
        <sz val="10"/>
        <color theme="1"/>
        <rFont val="Arial"/>
        <family val="2"/>
      </rPr>
      <t>quer</t>
    </r>
  </si>
  <si>
    <t xml:space="preserve"> * 1/n-1 =</t>
  </si>
  <si>
    <t xml:space="preserve">Wurzel: </t>
  </si>
  <si>
    <t>StAbw S =</t>
  </si>
  <si>
    <t>Untergrenze</t>
  </si>
  <si>
    <t>Obergrenze</t>
  </si>
  <si>
    <r>
      <t>x̄ = 10; s = 0,316; σ unbekannt -&gt; σx̅ = 0,3162 / 3,162 =</t>
    </r>
    <r>
      <rPr>
        <b/>
        <sz val="10"/>
        <color theme="1"/>
        <rFont val="Arial"/>
        <family val="2"/>
      </rPr>
      <t xml:space="preserve"> 0,1</t>
    </r>
  </si>
  <si>
    <t xml:space="preserve">Ergebnis: Konfidenzintervall: </t>
  </si>
  <si>
    <t xml:space="preserve">Rechenweg Standardabweichung: </t>
  </si>
  <si>
    <t>s (ausrechnen) = 0,3162</t>
  </si>
  <si>
    <r>
      <rPr>
        <b/>
        <sz val="10"/>
        <rFont val="Arial"/>
        <family val="2"/>
      </rPr>
      <t xml:space="preserve">Richtig: </t>
    </r>
    <r>
      <rPr>
        <sz val="10"/>
        <rFont val="Arial"/>
        <family val="2"/>
      </rPr>
      <t>b,f</t>
    </r>
  </si>
  <si>
    <t>a) keine Endlichkeitskorrektur nötig, da GG sehr groß (quasi wie "Ziehung mit Zurücklegen: ")</t>
  </si>
  <si>
    <r>
      <t xml:space="preserve">b) Enlichkeitskorrektur nötig, da voraussichtlich </t>
    </r>
    <r>
      <rPr>
        <sz val="11"/>
        <rFont val="Calibri"/>
        <family val="2"/>
        <scheme val="minor"/>
      </rPr>
      <t xml:space="preserve">mehr als 5% der Grundgesamtheit befragt wird. </t>
    </r>
  </si>
  <si>
    <t>1-a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</si>
</sst>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00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vertAlign val="sub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bscript"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"/>
      <name val="Calibri"/>
      <family val="2"/>
      <scheme val="minor"/>
    </font>
    <font>
      <b/>
      <i/>
      <sz val="11"/>
      <name val="Symbol"/>
      <family val="1"/>
      <charset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8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1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1" fontId="18" fillId="0" borderId="0" xfId="0" applyNumberFormat="1" applyFont="1" applyAlignment="1">
      <alignment horizontal="center"/>
    </xf>
    <xf numFmtId="0" fontId="4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0" borderId="0" xfId="0" applyFont="1"/>
    <xf numFmtId="0" fontId="4" fillId="2" borderId="8" xfId="0" applyFont="1" applyFill="1" applyBorder="1"/>
    <xf numFmtId="0" fontId="4" fillId="2" borderId="0" xfId="0" applyFont="1" applyFill="1"/>
    <xf numFmtId="0" fontId="4" fillId="2" borderId="9" xfId="0" applyFont="1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2" fillId="2" borderId="8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1" fillId="2" borderId="0" xfId="5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1" fillId="2" borderId="0" xfId="5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1" fillId="4" borderId="10" xfId="5" applyFill="1" applyBorder="1" applyAlignment="1">
      <alignment horizontal="center"/>
    </xf>
    <xf numFmtId="16" fontId="5" fillId="3" borderId="11" xfId="0" applyNumberFormat="1" applyFont="1" applyFill="1" applyBorder="1" applyAlignment="1">
      <alignment horizontal="center" vertical="center"/>
    </xf>
    <xf numFmtId="16" fontId="5" fillId="3" borderId="10" xfId="0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3" fillId="0" borderId="12" xfId="1" applyFont="1" applyBorder="1"/>
    <xf numFmtId="0" fontId="0" fillId="0" borderId="13" xfId="0" applyBorder="1"/>
    <xf numFmtId="0" fontId="0" fillId="0" borderId="14" xfId="0" applyBorder="1"/>
    <xf numFmtId="0" fontId="2" fillId="0" borderId="10" xfId="1" applyBorder="1"/>
    <xf numFmtId="0" fontId="11" fillId="0" borderId="13" xfId="0" applyFont="1" applyBorder="1"/>
    <xf numFmtId="0" fontId="11" fillId="0" borderId="14" xfId="0" applyFont="1" applyBorder="1"/>
    <xf numFmtId="0" fontId="10" fillId="0" borderId="5" xfId="0" applyFont="1" applyBorder="1"/>
    <xf numFmtId="0" fontId="27" fillId="0" borderId="12" xfId="0" applyFont="1" applyBorder="1" applyAlignment="1">
      <alignment vertic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10" fillId="0" borderId="7" xfId="0" applyFont="1" applyBorder="1"/>
    <xf numFmtId="0" fontId="2" fillId="0" borderId="13" xfId="0" applyFont="1" applyBorder="1"/>
    <xf numFmtId="0" fontId="1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21" fillId="0" borderId="0" xfId="5" applyFill="1" applyBorder="1" applyAlignment="1">
      <alignment horizontal="center"/>
    </xf>
    <xf numFmtId="0" fontId="0" fillId="0" borderId="12" xfId="0" applyBorder="1"/>
    <xf numFmtId="0" fontId="12" fillId="0" borderId="10" xfId="0" applyFont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3" xfId="0" applyFont="1" applyBorder="1"/>
    <xf numFmtId="0" fontId="13" fillId="0" borderId="4" xfId="0" applyFont="1" applyBorder="1"/>
    <xf numFmtId="0" fontId="18" fillId="0" borderId="5" xfId="0" applyFont="1" applyBorder="1" applyAlignment="1">
      <alignment horizontal="right"/>
    </xf>
    <xf numFmtId="2" fontId="20" fillId="0" borderId="6" xfId="0" applyNumberFormat="1" applyFont="1" applyBorder="1"/>
    <xf numFmtId="0" fontId="11" fillId="0" borderId="6" xfId="0" applyFont="1" applyBorder="1"/>
    <xf numFmtId="1" fontId="18" fillId="0" borderId="6" xfId="0" applyNumberFormat="1" applyFont="1" applyBorder="1" applyAlignment="1">
      <alignment horizontal="center"/>
    </xf>
    <xf numFmtId="0" fontId="13" fillId="0" borderId="7" xfId="0" applyFont="1" applyBorder="1"/>
    <xf numFmtId="0" fontId="12" fillId="0" borderId="2" xfId="0" applyFont="1" applyBorder="1"/>
    <xf numFmtId="1" fontId="18" fillId="0" borderId="3" xfId="0" applyNumberFormat="1" applyFont="1" applyBorder="1" applyAlignment="1">
      <alignment horizontal="center"/>
    </xf>
    <xf numFmtId="2" fontId="11" fillId="0" borderId="6" xfId="0" applyNumberFormat="1" applyFont="1" applyBorder="1"/>
    <xf numFmtId="16" fontId="23" fillId="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5" fillId="2" borderId="8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4" xfId="0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24" xfId="0" applyBorder="1"/>
    <xf numFmtId="0" fontId="28" fillId="0" borderId="0" xfId="0" applyFont="1" applyAlignment="1">
      <alignment horizontal="right"/>
    </xf>
    <xf numFmtId="165" fontId="28" fillId="0" borderId="0" xfId="0" applyNumberFormat="1" applyFont="1" applyAlignment="1">
      <alignment horizontal="center"/>
    </xf>
    <xf numFmtId="0" fontId="1" fillId="0" borderId="0" xfId="0" applyFont="1"/>
    <xf numFmtId="0" fontId="2" fillId="0" borderId="18" xfId="0" applyFont="1" applyBorder="1" applyAlignment="1">
      <alignment horizontal="center"/>
    </xf>
    <xf numFmtId="0" fontId="37" fillId="0" borderId="0" xfId="0" applyFont="1"/>
    <xf numFmtId="0" fontId="2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165" fontId="0" fillId="0" borderId="29" xfId="0" applyNumberFormat="1" applyBorder="1" applyAlignment="1">
      <alignment horizontal="center"/>
    </xf>
    <xf numFmtId="0" fontId="10" fillId="0" borderId="29" xfId="0" applyFont="1" applyBorder="1"/>
    <xf numFmtId="0" fontId="10" fillId="0" borderId="29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7" fillId="0" borderId="24" xfId="0" applyFont="1" applyBorder="1"/>
    <xf numFmtId="0" fontId="0" fillId="0" borderId="16" xfId="0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0" fillId="4" borderId="10" xfId="5" applyFont="1" applyFill="1" applyBorder="1" applyAlignment="1">
      <alignment horizontal="center"/>
    </xf>
    <xf numFmtId="0" fontId="41" fillId="4" borderId="10" xfId="5" applyFont="1" applyFill="1" applyBorder="1" applyAlignment="1">
      <alignment horizontal="center"/>
    </xf>
  </cellXfs>
  <cellStyles count="6">
    <cellStyle name="Komma 2" xfId="2" xr:uid="{00000000-0005-0000-0000-000000000000}"/>
    <cellStyle name="Komma 3" xfId="4" xr:uid="{00000000-0005-0000-0000-000001000000}"/>
    <cellStyle name="Link" xfId="5" builtinId="8"/>
    <cellStyle name="Standard" xfId="0" builtinId="0"/>
    <cellStyle name="Standard 2" xfId="1" xr:uid="{00000000-0005-0000-0000-000004000000}"/>
    <cellStyle name="Standard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0</xdr:rowOff>
        </xdr:from>
        <xdr:to>
          <xdr:col>3</xdr:col>
          <xdr:colOff>533400</xdr:colOff>
          <xdr:row>8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314325</xdr:colOff>
      <xdr:row>11</xdr:row>
      <xdr:rowOff>1905</xdr:rowOff>
    </xdr:from>
    <xdr:to>
      <xdr:col>3</xdr:col>
      <xdr:colOff>868498</xdr:colOff>
      <xdr:row>14</xdr:row>
      <xdr:rowOff>258217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3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1143000" y="2145030"/>
              <a:ext cx="2992573" cy="1084987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  <m:sub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acc>
                      <m:accPr>
                        <m:chr m:val="̂"/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⋅</m:t>
                    </m:r>
                    <m:rad>
                      <m:radPr>
                        <m:degHide m:val="on"/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acc>
                              <m:accPr>
                                <m:chr m:val="̂"/>
                                <m:ctrlPr>
                                  <a:rPr lang="de-DE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de-DE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</m:acc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(1−</m:t>
                            </m:r>
                            <m:acc>
                              <m:accPr>
                                <m:chr m:val="̂"/>
                                <m:ctrlPr>
                                  <a:rPr lang="de-DE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de-DE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</m:acc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rad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=0,1+0,0198=0,1198</m:t>
                    </m:r>
                  </m:oMath>
                  <m:oMath xmlns:m="http://schemas.openxmlformats.org/officeDocument/2006/math">
                    <m:sSub>
                      <m:sSubPr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  <m:sub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acc>
                      <m:accPr>
                        <m:chr m:val="̂"/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−1,65⋅</m:t>
                    </m:r>
                    <m:rad>
                      <m:radPr>
                        <m:degHide m:val="on"/>
                        <m:ctrlPr>
                          <a:rPr lang="de-D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0,1⋅0,9</m:t>
                            </m:r>
                          </m:num>
                          <m:den>
                            <m:r>
                              <a:rPr lang="de-D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625</m:t>
                            </m:r>
                          </m:den>
                        </m:f>
                      </m:e>
                    </m:rad>
                    <m:r>
                      <a:rPr lang="de-D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=0,1−0,0198=0,08025</m:t>
                    </m:r>
                  </m:oMath>
                </m:oMathPara>
              </a14:m>
              <a:endParaRPr lang="de-DE"/>
            </a:p>
          </xdr:txBody>
        </xdr:sp>
      </mc:Choice>
      <mc:Fallback xmlns="">
        <xdr:sp macro="" textlink="">
          <xdr:nvSpPr>
            <xdr:cNvPr id="2" name="Object 3">
              <a:extLst>
                <a:ext uri="{63B3BB69-23CF-44E3-9099-C40C66FF867C}">
                  <a14:compatExt xmlns:a14="http://schemas.microsoft.com/office/drawing/2010/main" spid="_x0000_s1027"/>
                </a:ex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1143000" y="2145030"/>
              <a:ext cx="2992573" cy="1084987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𝑔_𝑜=𝑝 ̂+𝑧_𝑐⋅√((𝑝 ̂(1−𝑝 ̂))/𝑛)=0,1+0,0198=0,1198</a:t>
              </a:r>
              <a:r>
                <a:rPr lang="de-DE" i="1">
                  <a:solidFill>
                    <a:srgbClr val="000000"/>
                  </a:solidFill>
                  <a:latin typeface="Cambria Math" panose="02040503050406030204" pitchFamily="18" charset="0"/>
                </a:rPr>
                <a:t/>
              </a:r>
              <a:br>
                <a:rPr lang="de-DE" i="1">
                  <a:solidFill>
                    <a:srgbClr val="000000"/>
                  </a:solidFill>
                  <a:latin typeface="Cambria Math" panose="02040503050406030204" pitchFamily="18" charset="0"/>
                </a:rPr>
              </a:br>
              <a:r>
                <a:rPr lang="de-D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𝑔_𝑢=𝑝 ̂−1,65⋅√((0,1⋅0,9)/625)=0,1−0,0198=0,08025</a:t>
              </a:r>
              <a:endParaRPr lang="de-DE"/>
            </a:p>
          </xdr:txBody>
        </xdr:sp>
      </mc:Fallback>
    </mc:AlternateContent>
    <xdr:clientData/>
  </xdr:twoCellAnchor>
  <xdr:twoCellAnchor editAs="oneCell">
    <xdr:from>
      <xdr:col>3</xdr:col>
      <xdr:colOff>476250</xdr:colOff>
      <xdr:row>30</xdr:row>
      <xdr:rowOff>123825</xdr:rowOff>
    </xdr:from>
    <xdr:to>
      <xdr:col>10</xdr:col>
      <xdr:colOff>67489</xdr:colOff>
      <xdr:row>39</xdr:row>
      <xdr:rowOff>7978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6486525"/>
          <a:ext cx="5163364" cy="1636753"/>
        </a:xfrm>
        <a:prstGeom prst="rect">
          <a:avLst/>
        </a:prstGeom>
      </xdr:spPr>
    </xdr:pic>
    <xdr:clientData/>
  </xdr:twoCellAnchor>
  <xdr:twoCellAnchor editAs="oneCell">
    <xdr:from>
      <xdr:col>3</xdr:col>
      <xdr:colOff>1123950</xdr:colOff>
      <xdr:row>10</xdr:row>
      <xdr:rowOff>66676</xdr:rowOff>
    </xdr:from>
    <xdr:to>
      <xdr:col>6</xdr:col>
      <xdr:colOff>905679</xdr:colOff>
      <xdr:row>18</xdr:row>
      <xdr:rowOff>104971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1025" y="2009776"/>
          <a:ext cx="3925104" cy="1952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zoomScaleNormal="100" workbookViewId="0">
      <selection activeCell="B8" sqref="B8:F8"/>
    </sheetView>
  </sheetViews>
  <sheetFormatPr baseColWidth="10" defaultRowHeight="15" x14ac:dyDescent="0.25"/>
  <cols>
    <col min="4" max="4" width="20.5703125" customWidth="1"/>
  </cols>
  <sheetData>
    <row r="1" spans="1:7" ht="15.75" thickBot="1" x14ac:dyDescent="0.3">
      <c r="A1" s="11"/>
      <c r="B1" s="11"/>
      <c r="C1" s="11"/>
      <c r="D1" s="11"/>
      <c r="E1" s="11"/>
      <c r="F1" s="11"/>
      <c r="G1" s="11"/>
    </row>
    <row r="2" spans="1:7" ht="15.75" thickBot="1" x14ac:dyDescent="0.3">
      <c r="A2" s="11"/>
      <c r="B2" s="12"/>
      <c r="C2" s="13"/>
      <c r="D2" s="13" t="s">
        <v>0</v>
      </c>
      <c r="E2" s="13"/>
      <c r="F2" s="14"/>
      <c r="G2" s="11"/>
    </row>
    <row r="3" spans="1:7" ht="23.25" x14ac:dyDescent="0.35">
      <c r="A3" s="11"/>
      <c r="B3" s="124" t="s">
        <v>1</v>
      </c>
      <c r="C3" s="125"/>
      <c r="D3" s="125"/>
      <c r="E3" s="125"/>
      <c r="F3" s="126"/>
      <c r="G3" s="11"/>
    </row>
    <row r="4" spans="1:7" ht="18.75" thickBot="1" x14ac:dyDescent="0.3">
      <c r="A4" s="11"/>
      <c r="B4" s="127" t="s">
        <v>2</v>
      </c>
      <c r="C4" s="128"/>
      <c r="D4" s="128"/>
      <c r="E4" s="128"/>
      <c r="F4" s="129"/>
      <c r="G4" s="11"/>
    </row>
    <row r="5" spans="1:7" x14ac:dyDescent="0.25">
      <c r="A5" s="15"/>
      <c r="B5" s="16"/>
      <c r="C5" s="17"/>
      <c r="D5" s="17"/>
      <c r="E5" s="17"/>
      <c r="F5" s="18"/>
    </row>
    <row r="6" spans="1:7" ht="15.75" thickBot="1" x14ac:dyDescent="0.3">
      <c r="A6" s="15"/>
      <c r="B6" s="19"/>
      <c r="C6" s="20"/>
      <c r="D6" s="20"/>
      <c r="E6" s="20"/>
      <c r="F6" s="21"/>
    </row>
    <row r="7" spans="1:7" ht="23.25" x14ac:dyDescent="0.35">
      <c r="A7" s="15"/>
      <c r="B7" s="124" t="s">
        <v>12</v>
      </c>
      <c r="C7" s="125"/>
      <c r="D7" s="125"/>
      <c r="E7" s="125"/>
      <c r="F7" s="126"/>
    </row>
    <row r="8" spans="1:7" ht="15.75" thickBot="1" x14ac:dyDescent="0.3">
      <c r="A8" s="15"/>
      <c r="B8" s="130"/>
      <c r="C8" s="131"/>
      <c r="D8" s="131"/>
      <c r="E8" s="131"/>
      <c r="F8" s="132"/>
    </row>
    <row r="9" spans="1:7" x14ac:dyDescent="0.25">
      <c r="A9" s="15"/>
      <c r="B9" s="22"/>
      <c r="C9" s="23"/>
      <c r="D9" s="23"/>
      <c r="E9" s="23"/>
      <c r="F9" s="24"/>
    </row>
    <row r="10" spans="1:7" x14ac:dyDescent="0.25">
      <c r="A10" s="15"/>
      <c r="B10" s="133"/>
      <c r="C10" s="134"/>
      <c r="D10" s="134"/>
      <c r="E10" s="134"/>
      <c r="F10" s="135"/>
    </row>
    <row r="11" spans="1:7" x14ac:dyDescent="0.25">
      <c r="A11" s="15"/>
      <c r="B11" s="133"/>
      <c r="C11" s="134"/>
      <c r="D11" s="134"/>
      <c r="E11" s="134"/>
      <c r="F11" s="135"/>
    </row>
    <row r="12" spans="1:7" ht="15" customHeight="1" x14ac:dyDescent="0.25">
      <c r="A12" s="15"/>
      <c r="B12" s="25"/>
      <c r="C12" s="26"/>
      <c r="D12" s="27" t="s">
        <v>67</v>
      </c>
      <c r="E12" s="26"/>
      <c r="F12" s="28"/>
    </row>
    <row r="13" spans="1:7" ht="16.149999999999999" customHeight="1" x14ac:dyDescent="0.25">
      <c r="A13" s="15"/>
      <c r="B13" s="25"/>
      <c r="C13" s="26"/>
      <c r="D13" s="27" t="s">
        <v>68</v>
      </c>
      <c r="E13" s="26"/>
      <c r="F13" s="28"/>
    </row>
    <row r="14" spans="1:7" x14ac:dyDescent="0.25">
      <c r="A14" s="15"/>
      <c r="B14" s="25"/>
      <c r="C14" s="26"/>
      <c r="D14" s="27" t="s">
        <v>69</v>
      </c>
      <c r="E14" s="26"/>
      <c r="F14" s="28"/>
    </row>
    <row r="15" spans="1:7" x14ac:dyDescent="0.25">
      <c r="A15" s="15"/>
      <c r="B15" s="25"/>
      <c r="C15" s="26"/>
      <c r="D15" s="27"/>
      <c r="E15" s="26"/>
      <c r="F15" s="28"/>
    </row>
    <row r="16" spans="1:7" x14ac:dyDescent="0.25">
      <c r="A16" s="15"/>
      <c r="B16" s="25"/>
      <c r="C16" s="26"/>
      <c r="D16" s="27"/>
      <c r="E16" s="26"/>
      <c r="F16" s="28"/>
    </row>
    <row r="17" spans="1:6" x14ac:dyDescent="0.25">
      <c r="A17" s="15"/>
      <c r="B17" s="22"/>
      <c r="C17" s="23"/>
      <c r="D17" s="29"/>
      <c r="E17" s="23"/>
      <c r="F17" s="24"/>
    </row>
    <row r="18" spans="1:6" x14ac:dyDescent="0.25">
      <c r="A18" s="15"/>
      <c r="B18" s="22"/>
      <c r="C18" s="23"/>
      <c r="D18" s="29"/>
      <c r="E18" s="23"/>
      <c r="F18" s="24"/>
    </row>
    <row r="19" spans="1:6" x14ac:dyDescent="0.25">
      <c r="A19" s="15"/>
      <c r="B19" s="22"/>
      <c r="C19" s="23"/>
      <c r="D19" s="30"/>
      <c r="E19" s="23"/>
      <c r="F19" s="24"/>
    </row>
    <row r="20" spans="1:6" x14ac:dyDescent="0.25">
      <c r="A20" s="15"/>
      <c r="B20" s="22"/>
      <c r="C20" s="23"/>
      <c r="D20" s="23"/>
      <c r="E20" s="23"/>
      <c r="F20" s="24"/>
    </row>
    <row r="21" spans="1:6" ht="15.75" thickBot="1" x14ac:dyDescent="0.3">
      <c r="A21" s="15"/>
      <c r="B21" s="31"/>
      <c r="C21" s="32"/>
      <c r="D21" s="32"/>
      <c r="E21" s="32"/>
      <c r="F21" s="33"/>
    </row>
    <row r="22" spans="1:6" x14ac:dyDescent="0.25">
      <c r="A22" s="15"/>
      <c r="B22" s="15"/>
      <c r="C22" s="15"/>
      <c r="D22" s="15"/>
      <c r="E22" s="15"/>
      <c r="F22" s="15"/>
    </row>
  </sheetData>
  <mergeCells count="5">
    <mergeCell ref="B3:F3"/>
    <mergeCell ref="B4:F4"/>
    <mergeCell ref="B7:F7"/>
    <mergeCell ref="B8:F8"/>
    <mergeCell ref="B10:F11"/>
  </mergeCells>
  <hyperlinks>
    <hyperlink ref="D12" location="'Ü 8-1 - M 8-5'!A1" display="Ü 8-1 - M 8-5" xr:uid="{00000000-0004-0000-0000-000000000000}"/>
    <hyperlink ref="D13" location="'Ü 8-6 - Ü 8-8'!A1" display="Ü 8-6 - Ü 8-8" xr:uid="{00000000-0004-0000-0000-000001000000}"/>
    <hyperlink ref="D14" location="'Ü 8-9 - Ü 8-12'!A1" display="Ü 8-9 - Ü 8-12" xr:uid="{00000000-0004-0000-0000-000002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zoomScaleNormal="100" workbookViewId="0">
      <selection activeCell="A4" sqref="A4"/>
    </sheetView>
  </sheetViews>
  <sheetFormatPr baseColWidth="10" defaultRowHeight="15" x14ac:dyDescent="0.25"/>
  <cols>
    <col min="2" max="2" width="13.140625" customWidth="1"/>
    <col min="3" max="3" width="16.85546875" customWidth="1"/>
    <col min="4" max="4" width="38.28515625" customWidth="1"/>
    <col min="5" max="5" width="28.28515625" customWidth="1"/>
  </cols>
  <sheetData>
    <row r="1" spans="1:15" s="11" customFormat="1" ht="12.75" x14ac:dyDescent="0.2">
      <c r="A1" s="11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3.5" thickBo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5.75" thickBot="1" x14ac:dyDescent="0.3">
      <c r="A3" s="15"/>
      <c r="B3" s="34" t="s">
        <v>54</v>
      </c>
      <c r="C3" s="34" t="s">
        <v>68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 thickBot="1" x14ac:dyDescent="0.3">
      <c r="B5" s="35" t="s">
        <v>3</v>
      </c>
    </row>
    <row r="6" spans="1:15" x14ac:dyDescent="0.25">
      <c r="B6" s="37" t="s">
        <v>4</v>
      </c>
      <c r="C6" s="38"/>
      <c r="D6" s="38"/>
      <c r="E6" s="39"/>
    </row>
    <row r="7" spans="1:15" ht="15.75" thickBot="1" x14ac:dyDescent="0.3">
      <c r="B7" s="48" t="s">
        <v>58</v>
      </c>
      <c r="C7" s="40"/>
      <c r="D7" s="40"/>
      <c r="E7" s="41"/>
    </row>
    <row r="8" spans="1:15" ht="15.75" thickBot="1" x14ac:dyDescent="0.3">
      <c r="B8" s="1"/>
    </row>
    <row r="9" spans="1:15" ht="15.75" thickBot="1" x14ac:dyDescent="0.3">
      <c r="B9" s="35" t="s">
        <v>5</v>
      </c>
    </row>
    <row r="10" spans="1:15" ht="15.75" thickBot="1" x14ac:dyDescent="0.3">
      <c r="B10" s="42" t="s">
        <v>6</v>
      </c>
      <c r="C10" s="43"/>
      <c r="D10" s="44"/>
    </row>
    <row r="11" spans="1:15" ht="15.75" thickBot="1" x14ac:dyDescent="0.3"/>
    <row r="12" spans="1:15" ht="15.75" thickBot="1" x14ac:dyDescent="0.3">
      <c r="B12" s="35" t="s">
        <v>8</v>
      </c>
    </row>
    <row r="13" spans="1:15" ht="15.75" thickBot="1" x14ac:dyDescent="0.3">
      <c r="B13" s="45" t="s">
        <v>55</v>
      </c>
    </row>
    <row r="14" spans="1:15" ht="15.75" thickBot="1" x14ac:dyDescent="0.3">
      <c r="B14" s="1"/>
    </row>
    <row r="15" spans="1:15" ht="15.75" thickBot="1" x14ac:dyDescent="0.3">
      <c r="B15" s="35" t="s">
        <v>7</v>
      </c>
    </row>
    <row r="16" spans="1:15" ht="15.75" thickBot="1" x14ac:dyDescent="0.3">
      <c r="B16" s="45" t="s">
        <v>97</v>
      </c>
    </row>
    <row r="17" spans="2:2" ht="15.75" thickBot="1" x14ac:dyDescent="0.3"/>
    <row r="18" spans="2:2" ht="15.75" thickBot="1" x14ac:dyDescent="0.3">
      <c r="B18" s="35" t="s">
        <v>9</v>
      </c>
    </row>
    <row r="19" spans="2:2" ht="15.75" thickBot="1" x14ac:dyDescent="0.3">
      <c r="B19" s="45" t="s">
        <v>56</v>
      </c>
    </row>
    <row r="20" spans="2:2" x14ac:dyDescent="0.25">
      <c r="B20" s="4"/>
    </row>
    <row r="23" spans="2:2" x14ac:dyDescent="0.25">
      <c r="B23" s="2"/>
    </row>
    <row r="24" spans="2:2" x14ac:dyDescent="0.25">
      <c r="B24" s="5"/>
    </row>
  </sheetData>
  <hyperlinks>
    <hyperlink ref="B3" location="LS_T!A1" display="Übersicht" xr:uid="{00000000-0004-0000-0100-000000000000}"/>
    <hyperlink ref="C3" location="'Ü 8-6 - Ü 8-8'!A1" display="Ü 8-6 - Ü 8-8" xr:uid="{00000000-0004-0000-0100-000001000000}"/>
  </hyperlinks>
  <pageMargins left="0.7" right="0.7" top="0.78740157499999996" bottom="0.78740157499999996" header="0.3" footer="0.3"/>
  <pageSetup paperSize="9" scale="80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9"/>
  <sheetViews>
    <sheetView showGridLines="0" tabSelected="1" zoomScaleNormal="100" workbookViewId="0">
      <selection activeCell="E4" sqref="E4"/>
    </sheetView>
  </sheetViews>
  <sheetFormatPr baseColWidth="10" defaultRowHeight="15" x14ac:dyDescent="0.25"/>
  <cols>
    <col min="1" max="1" width="8.85546875" customWidth="1"/>
    <col min="2" max="4" width="21.42578125" customWidth="1"/>
    <col min="5" max="5" width="23.5703125" customWidth="1"/>
    <col min="6" max="6" width="21.42578125" customWidth="1"/>
    <col min="7" max="7" width="9.140625" customWidth="1"/>
    <col min="9" max="10" width="8.7109375" customWidth="1"/>
    <col min="11" max="11" width="4" customWidth="1"/>
    <col min="12" max="12" width="2.42578125" customWidth="1"/>
  </cols>
  <sheetData>
    <row r="1" spans="1:15" s="11" customFormat="1" ht="12.75" x14ac:dyDescent="0.2">
      <c r="A1" s="11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3.5" thickBo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5.75" thickBot="1" x14ac:dyDescent="0.3">
      <c r="A3" s="145" t="s">
        <v>67</v>
      </c>
      <c r="B3" s="34" t="s">
        <v>54</v>
      </c>
      <c r="C3" s="34" t="s">
        <v>69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 thickBot="1" x14ac:dyDescent="0.3">
      <c r="B5" s="35" t="s">
        <v>10</v>
      </c>
    </row>
    <row r="6" spans="1:15" x14ac:dyDescent="0.25">
      <c r="B6" s="50" t="s">
        <v>59</v>
      </c>
      <c r="C6" s="51"/>
      <c r="D6" s="51"/>
      <c r="E6" s="51"/>
      <c r="F6" s="51"/>
      <c r="G6" s="52"/>
      <c r="H6" s="3"/>
    </row>
    <row r="7" spans="1:15" ht="15.75" thickBot="1" x14ac:dyDescent="0.3">
      <c r="B7" s="48" t="s">
        <v>57</v>
      </c>
      <c r="C7" s="53"/>
      <c r="D7" s="53"/>
      <c r="E7" s="53"/>
      <c r="F7" s="53"/>
      <c r="G7" s="54"/>
      <c r="H7" s="3"/>
    </row>
    <row r="8" spans="1:15" ht="15.75" thickBot="1" x14ac:dyDescent="0.3">
      <c r="B8" s="3"/>
      <c r="C8" s="3"/>
      <c r="D8" s="3"/>
      <c r="E8" s="3"/>
      <c r="F8" s="3"/>
      <c r="G8" s="3"/>
      <c r="H8" s="3"/>
    </row>
    <row r="9" spans="1:15" x14ac:dyDescent="0.25">
      <c r="B9" s="50" t="s">
        <v>60</v>
      </c>
      <c r="C9" s="51"/>
      <c r="D9" s="51"/>
      <c r="E9" s="51"/>
      <c r="F9" s="51"/>
      <c r="G9" s="52"/>
      <c r="H9" s="3"/>
    </row>
    <row r="10" spans="1:15" ht="15.75" thickBot="1" x14ac:dyDescent="0.3">
      <c r="B10" s="48" t="s">
        <v>61</v>
      </c>
      <c r="C10" s="53"/>
      <c r="D10" s="53"/>
      <c r="E10" s="53"/>
      <c r="F10" s="53"/>
      <c r="G10" s="54"/>
      <c r="H10" s="3"/>
    </row>
    <row r="11" spans="1:15" ht="15.75" thickBot="1" x14ac:dyDescent="0.3">
      <c r="B11" s="3"/>
      <c r="C11" s="3"/>
      <c r="D11" s="3"/>
      <c r="E11" s="3"/>
      <c r="F11" s="3"/>
      <c r="G11" s="3"/>
      <c r="H11" s="3"/>
      <c r="K11" s="6"/>
    </row>
    <row r="12" spans="1:15" ht="15.75" thickBot="1" x14ac:dyDescent="0.3">
      <c r="B12" s="35" t="s">
        <v>11</v>
      </c>
      <c r="C12" s="3"/>
      <c r="D12" s="3"/>
      <c r="E12" s="3"/>
      <c r="F12" s="3"/>
      <c r="G12" s="3"/>
      <c r="H12" s="3"/>
    </row>
    <row r="13" spans="1:15" ht="15.75" thickBot="1" x14ac:dyDescent="0.3">
      <c r="B13" s="49" t="s">
        <v>13</v>
      </c>
      <c r="C13" s="55"/>
      <c r="D13" s="55"/>
      <c r="E13" s="55"/>
      <c r="F13" s="55"/>
      <c r="G13" s="55"/>
      <c r="H13" s="55"/>
      <c r="I13" s="46"/>
      <c r="J13" s="47"/>
    </row>
    <row r="14" spans="1:15" ht="15.75" thickBot="1" x14ac:dyDescent="0.3">
      <c r="B14" s="3"/>
      <c r="C14" s="3"/>
      <c r="D14" s="3"/>
      <c r="E14" s="3"/>
      <c r="F14" s="3"/>
      <c r="G14" s="3"/>
      <c r="H14" s="3"/>
    </row>
    <row r="15" spans="1:15" ht="15.75" thickBot="1" x14ac:dyDescent="0.3">
      <c r="B15" s="62" t="s">
        <v>14</v>
      </c>
      <c r="C15" s="63" t="s">
        <v>15</v>
      </c>
      <c r="D15" s="63" t="s">
        <v>16</v>
      </c>
      <c r="E15" s="63" t="s">
        <v>17</v>
      </c>
      <c r="F15" s="64" t="s">
        <v>18</v>
      </c>
      <c r="G15" s="3"/>
      <c r="H15" s="3" t="s">
        <v>95</v>
      </c>
    </row>
    <row r="16" spans="1:15" ht="16.5" thickBot="1" x14ac:dyDescent="0.35">
      <c r="B16" s="61" t="s">
        <v>19</v>
      </c>
      <c r="C16" s="59" t="s">
        <v>21</v>
      </c>
      <c r="D16" s="57" t="s">
        <v>22</v>
      </c>
      <c r="E16" s="56" t="s">
        <v>23</v>
      </c>
      <c r="F16" s="58" t="s">
        <v>24</v>
      </c>
      <c r="G16" s="3"/>
      <c r="H16" s="103" t="s">
        <v>82</v>
      </c>
      <c r="I16" s="103" t="s">
        <v>87</v>
      </c>
      <c r="J16" s="103" t="s">
        <v>86</v>
      </c>
    </row>
    <row r="17" spans="2:10" ht="15.75" thickBot="1" x14ac:dyDescent="0.3">
      <c r="B17" s="60" t="s">
        <v>20</v>
      </c>
      <c r="C17" s="110">
        <v>10</v>
      </c>
      <c r="D17" s="66" t="s">
        <v>26</v>
      </c>
      <c r="E17" s="67" t="s">
        <v>96</v>
      </c>
      <c r="F17" s="68"/>
      <c r="G17" s="3"/>
      <c r="H17" s="68">
        <v>9.5</v>
      </c>
      <c r="I17">
        <f>H17-$H$28</f>
        <v>-0.5</v>
      </c>
      <c r="J17">
        <f>I17^2</f>
        <v>0.25</v>
      </c>
    </row>
    <row r="18" spans="2:10" x14ac:dyDescent="0.25">
      <c r="B18" s="3"/>
      <c r="C18" s="3"/>
      <c r="D18" s="3"/>
      <c r="E18" s="3"/>
      <c r="F18" s="3"/>
      <c r="G18" s="3"/>
      <c r="H18" s="68">
        <v>10.5</v>
      </c>
      <c r="I18">
        <f t="shared" ref="I18:I26" si="0">H18-$H$28</f>
        <v>0.5</v>
      </c>
      <c r="J18">
        <f t="shared" ref="J18:J26" si="1">I18^2</f>
        <v>0.25</v>
      </c>
    </row>
    <row r="19" spans="2:10" x14ac:dyDescent="0.25">
      <c r="B19" s="112" t="s">
        <v>25</v>
      </c>
      <c r="C19" s="113"/>
      <c r="D19" s="113"/>
      <c r="E19" s="114"/>
      <c r="F19" s="3"/>
      <c r="G19" s="3"/>
      <c r="H19" s="68">
        <v>10</v>
      </c>
      <c r="I19">
        <f t="shared" si="0"/>
        <v>0</v>
      </c>
      <c r="J19">
        <f t="shared" si="1"/>
        <v>0</v>
      </c>
    </row>
    <row r="20" spans="2:10" x14ac:dyDescent="0.25">
      <c r="B20" s="115" t="s">
        <v>93</v>
      </c>
      <c r="C20" s="3"/>
      <c r="D20" s="3"/>
      <c r="E20" s="116">
        <f>J31/SQRT(10)</f>
        <v>9.9999999999999992E-2</v>
      </c>
      <c r="F20" s="3"/>
      <c r="G20" s="3"/>
      <c r="H20" s="68">
        <v>10</v>
      </c>
      <c r="I20">
        <f t="shared" si="0"/>
        <v>0</v>
      </c>
      <c r="J20">
        <f t="shared" si="1"/>
        <v>0</v>
      </c>
    </row>
    <row r="21" spans="2:10" x14ac:dyDescent="0.25">
      <c r="B21" s="115" t="s">
        <v>62</v>
      </c>
      <c r="C21" s="3"/>
      <c r="D21" s="3"/>
      <c r="E21" s="117"/>
      <c r="F21" s="3"/>
      <c r="G21" s="3"/>
      <c r="H21" s="68">
        <v>10.199999999999999</v>
      </c>
      <c r="I21">
        <f t="shared" si="0"/>
        <v>0.19999999999999929</v>
      </c>
      <c r="J21">
        <f t="shared" si="1"/>
        <v>3.9999999999999716E-2</v>
      </c>
    </row>
    <row r="22" spans="2:10" x14ac:dyDescent="0.25">
      <c r="B22" s="115" t="s">
        <v>63</v>
      </c>
      <c r="C22" s="3"/>
      <c r="D22" s="3"/>
      <c r="E22" s="118">
        <v>2.262</v>
      </c>
      <c r="F22" s="3"/>
      <c r="G22" s="3"/>
      <c r="H22" s="68">
        <v>10</v>
      </c>
      <c r="I22">
        <f t="shared" si="0"/>
        <v>0</v>
      </c>
      <c r="J22">
        <f t="shared" si="1"/>
        <v>0</v>
      </c>
    </row>
    <row r="23" spans="2:10" x14ac:dyDescent="0.25">
      <c r="B23" s="115"/>
      <c r="C23" s="3"/>
      <c r="D23" s="3"/>
      <c r="E23" s="117"/>
      <c r="F23" s="3"/>
      <c r="G23" s="3"/>
      <c r="H23" s="68">
        <v>10.4</v>
      </c>
      <c r="I23">
        <f t="shared" si="0"/>
        <v>0.40000000000000036</v>
      </c>
      <c r="J23">
        <f t="shared" si="1"/>
        <v>0.16000000000000028</v>
      </c>
    </row>
    <row r="24" spans="2:10" x14ac:dyDescent="0.25">
      <c r="B24" s="119" t="s">
        <v>94</v>
      </c>
      <c r="D24" s="3"/>
      <c r="E24" s="117"/>
      <c r="F24" s="3"/>
      <c r="G24" s="3"/>
      <c r="H24" s="68">
        <v>9.6</v>
      </c>
      <c r="I24">
        <f t="shared" si="0"/>
        <v>-0.40000000000000036</v>
      </c>
      <c r="J24">
        <f t="shared" si="1"/>
        <v>0.16000000000000028</v>
      </c>
    </row>
    <row r="25" spans="2:10" x14ac:dyDescent="0.25">
      <c r="B25" s="115" t="s">
        <v>91</v>
      </c>
      <c r="C25" s="111">
        <f>C17-E22*E20</f>
        <v>9.7737999999999996</v>
      </c>
      <c r="E25" s="120"/>
      <c r="G25" s="3"/>
      <c r="H25" s="68">
        <v>9.8000000000000007</v>
      </c>
      <c r="I25">
        <f t="shared" si="0"/>
        <v>-0.19999999999999929</v>
      </c>
      <c r="J25">
        <f t="shared" si="1"/>
        <v>3.9999999999999716E-2</v>
      </c>
    </row>
    <row r="26" spans="2:10" x14ac:dyDescent="0.25">
      <c r="B26" s="121" t="s">
        <v>92</v>
      </c>
      <c r="C26" s="122">
        <f>C17+E22*E20</f>
        <v>10.2262</v>
      </c>
      <c r="D26" s="106"/>
      <c r="E26" s="123"/>
      <c r="G26" s="3"/>
      <c r="H26" s="103">
        <v>10</v>
      </c>
      <c r="I26" s="106">
        <f t="shared" si="0"/>
        <v>0</v>
      </c>
      <c r="J26" s="106">
        <f t="shared" si="1"/>
        <v>0</v>
      </c>
    </row>
    <row r="27" spans="2:10" x14ac:dyDescent="0.25">
      <c r="G27" s="102" t="s">
        <v>83</v>
      </c>
      <c r="H27" s="68">
        <f>SUM(H17:H26)</f>
        <v>100</v>
      </c>
      <c r="J27" s="104">
        <f>SUM(J17:J26)</f>
        <v>0.89999999999999991</v>
      </c>
    </row>
    <row r="28" spans="2:10" x14ac:dyDescent="0.25">
      <c r="G28" s="102" t="s">
        <v>84</v>
      </c>
      <c r="H28" s="68">
        <f>AVERAGE(H17:H26)</f>
        <v>10</v>
      </c>
      <c r="J28" t="s">
        <v>88</v>
      </c>
    </row>
    <row r="29" spans="2:10" x14ac:dyDescent="0.25">
      <c r="G29" s="107" t="s">
        <v>85</v>
      </c>
      <c r="H29" s="108">
        <f>STDEV(H17:H26)</f>
        <v>0.31622776601683794</v>
      </c>
      <c r="J29" s="105">
        <f>J27/(COUNT(H17:H26)-1)</f>
        <v>9.9999999999999992E-2</v>
      </c>
    </row>
    <row r="30" spans="2:10" x14ac:dyDescent="0.25">
      <c r="G30" s="3"/>
      <c r="H30" s="3"/>
      <c r="J30" t="s">
        <v>89</v>
      </c>
    </row>
    <row r="31" spans="2:10" ht="15.75" thickBot="1" x14ac:dyDescent="0.3">
      <c r="G31" s="3"/>
      <c r="H31" s="3"/>
      <c r="I31" s="107" t="s">
        <v>90</v>
      </c>
      <c r="J31" s="109">
        <f>SQRT(J29)</f>
        <v>0.31622776601683794</v>
      </c>
    </row>
    <row r="32" spans="2:10" ht="15.75" thickBot="1" x14ac:dyDescent="0.3">
      <c r="B32" s="35" t="s">
        <v>27</v>
      </c>
      <c r="C32" s="3"/>
      <c r="D32" s="3"/>
      <c r="E32" s="3"/>
      <c r="F32" s="3"/>
      <c r="G32" s="3"/>
      <c r="H32" s="3"/>
    </row>
    <row r="33" spans="2:6" ht="15.75" thickBot="1" x14ac:dyDescent="0.3">
      <c r="B33" s="62" t="s">
        <v>14</v>
      </c>
      <c r="C33" s="63" t="s">
        <v>15</v>
      </c>
      <c r="D33" s="63" t="s">
        <v>16</v>
      </c>
      <c r="E33" s="63" t="s">
        <v>17</v>
      </c>
      <c r="F33" s="64" t="s">
        <v>18</v>
      </c>
    </row>
    <row r="34" spans="2:6" ht="15.75" thickBot="1" x14ac:dyDescent="0.3">
      <c r="B34" s="61" t="s">
        <v>19</v>
      </c>
      <c r="C34" s="59">
        <v>1500</v>
      </c>
      <c r="D34" s="57" t="s">
        <v>22</v>
      </c>
      <c r="E34" s="56" t="s">
        <v>23</v>
      </c>
      <c r="F34" s="58" t="s">
        <v>23</v>
      </c>
    </row>
    <row r="35" spans="2:6" ht="15.75" thickBot="1" x14ac:dyDescent="0.3">
      <c r="B35" s="60" t="s">
        <v>20</v>
      </c>
      <c r="C35" s="65">
        <v>64</v>
      </c>
      <c r="D35" s="66" t="s">
        <v>28</v>
      </c>
      <c r="E35" s="67" t="s">
        <v>29</v>
      </c>
      <c r="F35" s="68"/>
    </row>
    <row r="36" spans="2:6" ht="15.75" thickBot="1" x14ac:dyDescent="0.3">
      <c r="B36" s="3"/>
      <c r="C36" s="3"/>
      <c r="D36" s="3"/>
      <c r="E36" s="3"/>
      <c r="F36" s="3"/>
    </row>
    <row r="37" spans="2:6" x14ac:dyDescent="0.25">
      <c r="B37" s="50" t="s">
        <v>30</v>
      </c>
      <c r="C37" s="51"/>
      <c r="D37" s="51" t="s">
        <v>31</v>
      </c>
      <c r="E37" s="52"/>
      <c r="F37" s="3"/>
    </row>
    <row r="38" spans="2:6" x14ac:dyDescent="0.25">
      <c r="B38" s="69" t="s">
        <v>32</v>
      </c>
      <c r="C38" s="3"/>
      <c r="D38" s="3"/>
      <c r="E38" s="70"/>
      <c r="F38" s="3"/>
    </row>
    <row r="39" spans="2:6" ht="15.75" thickBot="1" x14ac:dyDescent="0.3">
      <c r="B39" s="48" t="s">
        <v>64</v>
      </c>
      <c r="C39" s="53"/>
      <c r="D39" s="53"/>
      <c r="E39" s="54"/>
      <c r="F39" s="3"/>
    </row>
  </sheetData>
  <hyperlinks>
    <hyperlink ref="B3" location="LS_T!A1" display="Übersicht" xr:uid="{00000000-0004-0000-0200-000000000000}"/>
    <hyperlink ref="C3" location="'Ü 8-9 - Ü 8-12'!A1" display="Ü 8-9 - Ü 8-12" xr:uid="{00000000-0004-0000-0200-000001000000}"/>
    <hyperlink ref="A3" location="'Ü 8-1 - M 8-5'!A1" display="Ü 8-1 - M 8-5" xr:uid="{00000000-0004-0000-0200-000002000000}"/>
  </hyperlinks>
  <pageMargins left="0.32" right="0.28000000000000003" top="0.49" bottom="0.39" header="0.31496062992125984" footer="0.16"/>
  <pageSetup paperSize="9" scale="90" orientation="landscape" r:id="rId1"/>
  <headerFooter>
    <oddFooter>&amp;LPS: &amp;Z&amp;F -- &amp;A&amp;R&amp;D; &amp;T --  Seite &amp;P &amp;8(von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2"/>
  <sheetViews>
    <sheetView showGridLines="0" tabSelected="1" zoomScaleNormal="100" workbookViewId="0">
      <selection activeCell="E4" sqref="E4"/>
    </sheetView>
  </sheetViews>
  <sheetFormatPr baseColWidth="10" defaultRowHeight="15" x14ac:dyDescent="0.25"/>
  <cols>
    <col min="1" max="1" width="7.140625" customWidth="1"/>
    <col min="2" max="2" width="16.85546875" customWidth="1"/>
    <col min="3" max="3" width="19.7109375" customWidth="1"/>
    <col min="4" max="6" width="20.7109375" customWidth="1"/>
    <col min="7" max="7" width="14.28515625" customWidth="1"/>
    <col min="8" max="8" width="2.85546875" customWidth="1"/>
    <col min="9" max="9" width="1.85546875" customWidth="1"/>
    <col min="10" max="10" width="2.42578125" customWidth="1"/>
    <col min="11" max="11" width="2.5703125" customWidth="1"/>
  </cols>
  <sheetData>
    <row r="1" spans="1:15" s="11" customFormat="1" ht="12.75" x14ac:dyDescent="0.2">
      <c r="A1" s="11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1" customFormat="1" ht="13.5" thickBo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5.75" thickBot="1" x14ac:dyDescent="0.3">
      <c r="A3" s="146" t="s">
        <v>68</v>
      </c>
      <c r="B3" s="34" t="s">
        <v>54</v>
      </c>
      <c r="C3" s="7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 thickBot="1" x14ac:dyDescent="0.3">
      <c r="B5" s="35" t="s">
        <v>33</v>
      </c>
    </row>
    <row r="6" spans="1:15" ht="15.75" thickBot="1" x14ac:dyDescent="0.3">
      <c r="B6" s="62" t="s">
        <v>14</v>
      </c>
      <c r="C6" s="63" t="s">
        <v>15</v>
      </c>
      <c r="D6" s="63" t="s">
        <v>16</v>
      </c>
      <c r="E6" s="63" t="s">
        <v>17</v>
      </c>
      <c r="F6" s="64" t="s">
        <v>18</v>
      </c>
    </row>
    <row r="7" spans="1:15" ht="15.75" thickBot="1" x14ac:dyDescent="0.3">
      <c r="B7" s="61" t="s">
        <v>19</v>
      </c>
      <c r="C7" s="59">
        <v>30000</v>
      </c>
      <c r="D7" s="57" t="s">
        <v>34</v>
      </c>
      <c r="E7" s="56" t="s">
        <v>36</v>
      </c>
      <c r="F7" s="58" t="s">
        <v>23</v>
      </c>
    </row>
    <row r="8" spans="1:15" ht="15.75" thickBot="1" x14ac:dyDescent="0.3">
      <c r="B8" s="60" t="s">
        <v>20</v>
      </c>
      <c r="C8" s="65">
        <v>625</v>
      </c>
      <c r="D8" s="66" t="s">
        <v>35</v>
      </c>
      <c r="E8" s="67"/>
      <c r="F8" s="68"/>
    </row>
    <row r="9" spans="1:15" ht="16.5" customHeight="1" thickBot="1" x14ac:dyDescent="0.3"/>
    <row r="10" spans="1:15" ht="15.75" thickBot="1" x14ac:dyDescent="0.3">
      <c r="B10" s="72" t="s">
        <v>37</v>
      </c>
      <c r="C10" s="43"/>
      <c r="D10" s="43"/>
      <c r="E10" s="43"/>
      <c r="F10" s="44"/>
    </row>
    <row r="11" spans="1:15" ht="15.75" thickBot="1" x14ac:dyDescent="0.3"/>
    <row r="12" spans="1:15" ht="22.15" customHeight="1" x14ac:dyDescent="0.25">
      <c r="B12" s="136"/>
      <c r="C12" s="137"/>
      <c r="D12" s="138"/>
    </row>
    <row r="13" spans="1:15" ht="22.15" customHeight="1" x14ac:dyDescent="0.25">
      <c r="B13" s="139"/>
      <c r="C13" s="140"/>
      <c r="D13" s="141"/>
    </row>
    <row r="14" spans="1:15" ht="22.15" customHeight="1" x14ac:dyDescent="0.25">
      <c r="B14" s="139"/>
      <c r="C14" s="140"/>
      <c r="D14" s="141"/>
    </row>
    <row r="15" spans="1:15" ht="22.15" customHeight="1" thickBot="1" x14ac:dyDescent="0.3">
      <c r="B15" s="142"/>
      <c r="C15" s="143"/>
      <c r="D15" s="144"/>
    </row>
    <row r="16" spans="1:15" ht="15.75" thickBot="1" x14ac:dyDescent="0.3"/>
    <row r="17" spans="2:9" ht="15.75" thickBot="1" x14ac:dyDescent="0.3">
      <c r="B17" s="36" t="s">
        <v>38</v>
      </c>
    </row>
    <row r="18" spans="2:9" ht="16.5" thickBot="1" x14ac:dyDescent="0.3">
      <c r="B18" s="73" t="s">
        <v>39</v>
      </c>
      <c r="C18" s="4"/>
      <c r="D18" s="4"/>
      <c r="G18" s="8"/>
      <c r="H18" s="8"/>
      <c r="I18" s="8"/>
    </row>
    <row r="19" spans="2:9" ht="16.5" thickBot="1" x14ac:dyDescent="0.3">
      <c r="B19" s="74" t="s">
        <v>41</v>
      </c>
      <c r="C19" s="77">
        <v>0.05</v>
      </c>
      <c r="D19" s="4"/>
      <c r="G19" s="8"/>
      <c r="H19" s="8"/>
      <c r="I19" s="8"/>
    </row>
    <row r="20" spans="2:9" ht="16.5" thickBot="1" x14ac:dyDescent="0.3">
      <c r="B20" s="75" t="s">
        <v>42</v>
      </c>
      <c r="C20" s="78">
        <v>3</v>
      </c>
      <c r="D20" s="4"/>
      <c r="E20" s="80" t="s">
        <v>40</v>
      </c>
      <c r="F20" s="81">
        <v>2</v>
      </c>
      <c r="G20" s="8"/>
      <c r="H20" s="8"/>
      <c r="I20" s="8"/>
    </row>
    <row r="21" spans="2:9" ht="17.25" customHeight="1" thickBot="1" x14ac:dyDescent="0.4">
      <c r="B21" s="75" t="s">
        <v>46</v>
      </c>
      <c r="C21" s="78">
        <f>C20^2</f>
        <v>9</v>
      </c>
      <c r="D21" s="4"/>
      <c r="E21" s="73" t="s">
        <v>45</v>
      </c>
      <c r="G21" s="8"/>
      <c r="H21" s="8"/>
      <c r="I21" s="8"/>
    </row>
    <row r="22" spans="2:9" ht="15.75" x14ac:dyDescent="0.25">
      <c r="B22" s="100" t="s">
        <v>43</v>
      </c>
      <c r="C22" s="78">
        <v>0.5</v>
      </c>
      <c r="D22" s="4"/>
      <c r="E22" s="74" t="str">
        <f>IF(F20=2,"1-a/2",IF(F20=1,"1-a","------"))</f>
        <v>1-a/2</v>
      </c>
      <c r="F22" s="77">
        <f>IF(F20=2,1-C19/2,IF(F20=1,1-C19,"Seiten eingeben! 1 oder 2!"))</f>
        <v>0.97499999999999998</v>
      </c>
      <c r="G22" s="8"/>
      <c r="H22" s="8"/>
      <c r="I22" s="8"/>
    </row>
    <row r="23" spans="2:9" ht="18.75" thickBot="1" x14ac:dyDescent="0.4">
      <c r="B23" s="76" t="s">
        <v>44</v>
      </c>
      <c r="C23" s="79">
        <v>600</v>
      </c>
      <c r="D23" s="4"/>
      <c r="E23" s="76" t="s">
        <v>47</v>
      </c>
      <c r="F23" s="79">
        <f>NORMINV(F22,0,1)</f>
        <v>1.9599639845400536</v>
      </c>
      <c r="G23" s="8"/>
      <c r="H23" s="8"/>
      <c r="I23" s="8"/>
    </row>
    <row r="24" spans="2:9" ht="16.5" thickBot="1" x14ac:dyDescent="0.3">
      <c r="B24" s="9"/>
      <c r="C24" s="4"/>
      <c r="D24" s="4"/>
      <c r="E24" s="4"/>
      <c r="F24" s="4"/>
      <c r="G24" s="8"/>
      <c r="H24" s="8"/>
      <c r="I24" s="8"/>
    </row>
    <row r="25" spans="2:9" ht="15.75" x14ac:dyDescent="0.25">
      <c r="B25" s="82" t="s">
        <v>98</v>
      </c>
      <c r="C25" s="83"/>
      <c r="D25" s="83"/>
      <c r="E25" s="83"/>
      <c r="F25" s="83"/>
      <c r="G25" s="84"/>
      <c r="H25" s="8"/>
      <c r="I25" s="8"/>
    </row>
    <row r="26" spans="2:9" ht="16.5" thickBot="1" x14ac:dyDescent="0.3">
      <c r="B26" s="85" t="s">
        <v>48</v>
      </c>
      <c r="C26" s="86">
        <f>(F23^2*C21)/C22^2</f>
        <v>138.29251754498844</v>
      </c>
      <c r="D26" s="87" t="s">
        <v>49</v>
      </c>
      <c r="E26" s="88">
        <f>ROUNDUP(C26,0)</f>
        <v>139</v>
      </c>
      <c r="F26" s="87" t="s">
        <v>50</v>
      </c>
      <c r="G26" s="89"/>
      <c r="H26" s="8"/>
      <c r="I26" s="8"/>
    </row>
    <row r="27" spans="2:9" ht="16.5" thickBot="1" x14ac:dyDescent="0.3">
      <c r="B27" s="7"/>
      <c r="C27" s="4"/>
      <c r="D27" s="4"/>
      <c r="E27" s="10"/>
      <c r="F27" s="4"/>
      <c r="G27" s="8"/>
      <c r="H27" s="8"/>
      <c r="I27" s="8"/>
    </row>
    <row r="28" spans="2:9" ht="15.75" x14ac:dyDescent="0.25">
      <c r="B28" s="90" t="s">
        <v>99</v>
      </c>
      <c r="C28" s="83"/>
      <c r="D28" s="83"/>
      <c r="E28" s="91"/>
      <c r="F28" s="83"/>
      <c r="G28" s="84"/>
      <c r="H28" s="8"/>
      <c r="I28" s="8"/>
    </row>
    <row r="29" spans="2:9" ht="16.5" thickBot="1" x14ac:dyDescent="0.3">
      <c r="B29" s="85" t="s">
        <v>48</v>
      </c>
      <c r="C29" s="92">
        <f>(F23^2*C21*C23)/(C22^2*(C23-1)+F23^2*C21)</f>
        <v>112.54082816855663</v>
      </c>
      <c r="D29" s="87" t="s">
        <v>49</v>
      </c>
      <c r="E29" s="88">
        <f t="shared" ref="E29" si="0">ROUNDUP(C29,0)</f>
        <v>113</v>
      </c>
      <c r="F29" s="87" t="s">
        <v>50</v>
      </c>
      <c r="G29" s="89"/>
      <c r="H29" s="8"/>
      <c r="I29" s="8"/>
    </row>
    <row r="30" spans="2:9" x14ac:dyDescent="0.25">
      <c r="B30" s="2"/>
    </row>
    <row r="31" spans="2:9" ht="15.75" thickBot="1" x14ac:dyDescent="0.3"/>
    <row r="32" spans="2:9" ht="15.75" thickBot="1" x14ac:dyDescent="0.3">
      <c r="B32" s="36" t="s">
        <v>51</v>
      </c>
    </row>
    <row r="33" spans="1:4" ht="15.75" thickBot="1" x14ac:dyDescent="0.3">
      <c r="B33" s="93" t="s">
        <v>65</v>
      </c>
      <c r="C33" s="94" t="s">
        <v>80</v>
      </c>
    </row>
    <row r="34" spans="1:4" ht="15.75" thickBot="1" x14ac:dyDescent="0.3">
      <c r="B34" s="93" t="s">
        <v>66</v>
      </c>
      <c r="C34" s="94" t="s">
        <v>81</v>
      </c>
    </row>
    <row r="35" spans="1:4" x14ac:dyDescent="0.25">
      <c r="A35" t="s">
        <v>70</v>
      </c>
    </row>
    <row r="36" spans="1:4" x14ac:dyDescent="0.25">
      <c r="A36" s="96" t="s">
        <v>71</v>
      </c>
      <c r="B36" s="99">
        <v>800</v>
      </c>
    </row>
    <row r="37" spans="1:4" x14ac:dyDescent="0.25">
      <c r="A37" s="97" t="s">
        <v>72</v>
      </c>
      <c r="B37" s="99">
        <v>0.02</v>
      </c>
    </row>
    <row r="38" spans="1:4" x14ac:dyDescent="0.25">
      <c r="A38" s="96" t="s">
        <v>73</v>
      </c>
      <c r="B38" s="99">
        <v>0.2</v>
      </c>
    </row>
    <row r="39" spans="1:4" x14ac:dyDescent="0.25">
      <c r="A39" s="96"/>
      <c r="B39" s="95" t="s">
        <v>65</v>
      </c>
      <c r="C39" s="95" t="s">
        <v>66</v>
      </c>
    </row>
    <row r="40" spans="1:4" x14ac:dyDescent="0.25">
      <c r="A40" s="97" t="s">
        <v>100</v>
      </c>
      <c r="B40" s="95">
        <v>0.9</v>
      </c>
      <c r="C40" s="95">
        <v>0.99</v>
      </c>
    </row>
    <row r="41" spans="1:4" ht="18" x14ac:dyDescent="0.35">
      <c r="A41" s="96" t="s">
        <v>74</v>
      </c>
      <c r="B41" s="98">
        <f>_xlfn.NORM.INV((1-B40)/2,0,1)</f>
        <v>-1.6448536269514726</v>
      </c>
      <c r="C41" s="98">
        <f>_xlfn.NORM.INV((1-C40)/2,0,1)</f>
        <v>-2.5758293035488999</v>
      </c>
    </row>
    <row r="42" spans="1:4" x14ac:dyDescent="0.25">
      <c r="A42" s="96" t="s">
        <v>75</v>
      </c>
      <c r="B42" s="101">
        <f>(B41^2*$B$36*$B$38*(1-$B$38)/($B$37^2*($B$36-1)+(B41^2*$B$38*(1-$B$38))))</f>
        <v>460.22002229036178</v>
      </c>
      <c r="C42" s="101">
        <f>(C41^2*$B$36*$B$38*(1-$B$38)/($B$37^2*($B$36-1)+(C41^2*$B$38*(1-$B$38))))</f>
        <v>614.88338941575546</v>
      </c>
      <c r="D42" t="s">
        <v>76</v>
      </c>
    </row>
    <row r="44" spans="1:4" ht="15.75" thickBot="1" x14ac:dyDescent="0.3"/>
    <row r="45" spans="1:4" ht="15.75" thickBot="1" x14ac:dyDescent="0.3">
      <c r="B45" s="36" t="s">
        <v>52</v>
      </c>
    </row>
    <row r="46" spans="1:4" ht="15.75" thickBot="1" x14ac:dyDescent="0.3">
      <c r="B46" s="94" t="s">
        <v>79</v>
      </c>
    </row>
    <row r="47" spans="1:4" x14ac:dyDescent="0.25">
      <c r="A47" t="s">
        <v>70</v>
      </c>
    </row>
    <row r="48" spans="1:4" x14ac:dyDescent="0.25">
      <c r="A48" s="97" t="s">
        <v>72</v>
      </c>
      <c r="B48" s="99">
        <v>0.05</v>
      </c>
    </row>
    <row r="49" spans="1:3" x14ac:dyDescent="0.25">
      <c r="A49" s="96" t="s">
        <v>73</v>
      </c>
      <c r="B49" s="99">
        <v>0.5</v>
      </c>
      <c r="C49" t="s">
        <v>78</v>
      </c>
    </row>
    <row r="50" spans="1:3" x14ac:dyDescent="0.25">
      <c r="A50" s="97" t="s">
        <v>100</v>
      </c>
      <c r="B50" s="95">
        <v>0.95450000000000002</v>
      </c>
    </row>
    <row r="51" spans="1:3" ht="18" x14ac:dyDescent="0.35">
      <c r="A51" s="96" t="s">
        <v>74</v>
      </c>
      <c r="B51" s="98">
        <f>_xlfn.NORM.INV((1-B50)/2,0,1)</f>
        <v>-2.000002443899604</v>
      </c>
    </row>
    <row r="52" spans="1:3" x14ac:dyDescent="0.25">
      <c r="A52" s="96" t="s">
        <v>75</v>
      </c>
      <c r="B52" s="101">
        <f>B51^2*B49*(1-B49)/B48^2</f>
        <v>400.00097756043886</v>
      </c>
      <c r="C52" t="s">
        <v>77</v>
      </c>
    </row>
  </sheetData>
  <mergeCells count="1">
    <mergeCell ref="B12:D15"/>
  </mergeCells>
  <hyperlinks>
    <hyperlink ref="B3" location="LS_T!A1" display="Übersicht" xr:uid="{00000000-0004-0000-0300-000000000000}"/>
    <hyperlink ref="A3" location="'Ü 8-6 - Ü 8-8'!A1" display="Ü 8-6 - Ü 8-8" xr:uid="{00000000-0004-0000-0300-000001000000}"/>
  </hyperlinks>
  <pageMargins left="0.31496062992125984" right="0.35433070866141736" top="0.51181102362204722" bottom="0.55118110236220474" header="0.31496062992125984" footer="0.31496062992125984"/>
  <pageSetup paperSize="9" scale="74" orientation="portrait" r:id="rId1"/>
  <headerFooter>
    <oddFooter>&amp;LPS: &amp;Z&amp;F -- &amp;A&amp;R&amp;D; &amp;T --  Seite &amp;P &amp;8(von &amp;N)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400050</xdr:colOff>
                <xdr:row>7</xdr:row>
                <xdr:rowOff>0</xdr:rowOff>
              </from>
              <to>
                <xdr:col>3</xdr:col>
                <xdr:colOff>533400</xdr:colOff>
                <xdr:row>8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LS_T</vt:lpstr>
      <vt:lpstr>Ü 8-1 - M 8-5</vt:lpstr>
      <vt:lpstr>Ü 8-6 - Ü 8-8</vt:lpstr>
      <vt:lpstr>Ü 8-9 - Ü 8-12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Peter Schmidt</cp:lastModifiedBy>
  <cp:lastPrinted>2024-01-17T10:49:02Z</cp:lastPrinted>
  <dcterms:created xsi:type="dcterms:W3CDTF">2019-10-02T10:51:39Z</dcterms:created>
  <dcterms:modified xsi:type="dcterms:W3CDTF">2024-01-17T10:49:20Z</dcterms:modified>
</cp:coreProperties>
</file>