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Jonas\Dropbox\StatistikschritteFEEDBACK\Lösungen\Neues Layout\"/>
    </mc:Choice>
  </mc:AlternateContent>
  <xr:revisionPtr revIDLastSave="0" documentId="13_ncr:40009_{843F6A17-EE09-4356-8315-FF2C1E7E859E}" xr6:coauthVersionLast="45" xr6:coauthVersionMax="45" xr10:uidLastSave="{00000000-0000-0000-0000-000000000000}"/>
  <bookViews>
    <workbookView xWindow="-108" yWindow="-108" windowWidth="23256" windowHeight="12576" tabRatio="739" activeTab="5"/>
  </bookViews>
  <sheets>
    <sheet name="LS_L" sheetId="10" r:id="rId1"/>
    <sheet name="Ü 5-1 - Ü 5-3" sheetId="1" r:id="rId2"/>
    <sheet name="Ü 5-4" sheetId="9" r:id="rId3"/>
    <sheet name="M 5-5 - Ü 5-7" sheetId="2" r:id="rId4"/>
    <sheet name="Ü 5-8" sheetId="3" r:id="rId5"/>
    <sheet name="Ü 5-9 -  Ü 5-11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4" l="1"/>
  <c r="L23" i="1" l="1"/>
  <c r="L24" i="1"/>
  <c r="L21" i="1"/>
  <c r="D28" i="1" s="1"/>
  <c r="L20" i="1"/>
  <c r="F27" i="1" s="1"/>
  <c r="F24" i="1"/>
  <c r="G24" i="1"/>
  <c r="H24" i="1"/>
  <c r="I24" i="1"/>
  <c r="J24" i="1"/>
  <c r="K24" i="1"/>
  <c r="E24" i="1"/>
  <c r="D24" i="1"/>
  <c r="C24" i="1"/>
  <c r="K23" i="1"/>
  <c r="J23" i="1"/>
  <c r="I23" i="1"/>
  <c r="H23" i="1"/>
  <c r="G23" i="1"/>
  <c r="F23" i="1"/>
  <c r="E23" i="1"/>
  <c r="D23" i="1"/>
  <c r="C23" i="1"/>
  <c r="I10" i="9"/>
  <c r="I11" i="9"/>
  <c r="I9" i="9"/>
  <c r="J10" i="9"/>
  <c r="J11" i="9"/>
  <c r="J9" i="9"/>
  <c r="G25" i="9"/>
  <c r="G28" i="9"/>
  <c r="G29" i="9" s="1"/>
  <c r="G30" i="9" s="1"/>
  <c r="G26" i="9"/>
  <c r="G27" i="9"/>
  <c r="H25" i="9"/>
  <c r="H28" i="9"/>
  <c r="H26" i="9"/>
  <c r="H27" i="9"/>
  <c r="C25" i="9"/>
  <c r="C28" i="9"/>
  <c r="C29" i="9" s="1"/>
  <c r="C30" i="9" s="1"/>
  <c r="C26" i="9"/>
  <c r="C27" i="9"/>
  <c r="D25" i="9"/>
  <c r="D26" i="9"/>
  <c r="D28" i="9"/>
  <c r="D27" i="9"/>
  <c r="G16" i="9"/>
  <c r="G19" i="9"/>
  <c r="G20" i="9" s="1"/>
  <c r="G21" i="9" s="1"/>
  <c r="G17" i="9"/>
  <c r="G18" i="9"/>
  <c r="H16" i="9"/>
  <c r="H19" i="9"/>
  <c r="H17" i="9"/>
  <c r="H18" i="9"/>
  <c r="C16" i="9"/>
  <c r="C17" i="9"/>
  <c r="C18" i="9"/>
  <c r="C19" i="9"/>
  <c r="D16" i="9"/>
  <c r="D17" i="9"/>
  <c r="D18" i="9"/>
  <c r="L9" i="9"/>
  <c r="L10" i="9"/>
  <c r="L11" i="9"/>
  <c r="K9" i="9"/>
  <c r="K10" i="9"/>
  <c r="K11" i="9"/>
  <c r="H9" i="9"/>
  <c r="H12" i="9"/>
  <c r="H10" i="9"/>
  <c r="H11" i="9"/>
  <c r="G9" i="9"/>
  <c r="G10" i="9"/>
  <c r="G11" i="9"/>
  <c r="M11" i="9"/>
  <c r="K11" i="3"/>
  <c r="J11" i="3"/>
  <c r="I11" i="3"/>
  <c r="H11" i="3"/>
  <c r="G11" i="3"/>
  <c r="F11" i="3"/>
  <c r="E11" i="3"/>
  <c r="D11" i="3"/>
  <c r="C11" i="3"/>
  <c r="I10" i="4"/>
  <c r="I9" i="4"/>
  <c r="I11" i="4"/>
  <c r="I12" i="4"/>
  <c r="H10" i="4"/>
  <c r="H9" i="4"/>
  <c r="H13" i="4" s="1"/>
  <c r="H11" i="4"/>
  <c r="H12" i="4"/>
  <c r="H29" i="4"/>
  <c r="H30" i="4"/>
  <c r="H31" i="4"/>
  <c r="H32" i="4"/>
  <c r="I29" i="4"/>
  <c r="I30" i="4"/>
  <c r="I31" i="4"/>
  <c r="I32" i="4"/>
  <c r="C29" i="4"/>
  <c r="C30" i="4"/>
  <c r="C33" i="4" s="1"/>
  <c r="C31" i="4"/>
  <c r="C32" i="4"/>
  <c r="D29" i="4"/>
  <c r="D30" i="4"/>
  <c r="D31" i="4"/>
  <c r="D32" i="4"/>
  <c r="H17" i="4"/>
  <c r="H18" i="4"/>
  <c r="H19" i="4"/>
  <c r="H20" i="4"/>
  <c r="I17" i="4"/>
  <c r="I18" i="4"/>
  <c r="I19" i="4"/>
  <c r="I20" i="4"/>
  <c r="C17" i="4"/>
  <c r="C18" i="4"/>
  <c r="C19" i="4"/>
  <c r="C20" i="4"/>
  <c r="D17" i="4"/>
  <c r="D18" i="4"/>
  <c r="D19" i="4"/>
  <c r="D20" i="4"/>
  <c r="K9" i="4"/>
  <c r="K10" i="4"/>
  <c r="K11" i="4"/>
  <c r="J9" i="4"/>
  <c r="J10" i="4"/>
  <c r="J11" i="4"/>
  <c r="J12" i="4"/>
  <c r="D19" i="9"/>
  <c r="C20" i="9"/>
  <c r="C21" i="9"/>
  <c r="G12" i="9"/>
  <c r="M10" i="9"/>
  <c r="L28" i="1"/>
  <c r="E27" i="1"/>
  <c r="N11" i="9"/>
  <c r="N10" i="9"/>
  <c r="J27" i="1"/>
  <c r="H28" i="1"/>
  <c r="G27" i="1"/>
  <c r="K28" i="1"/>
  <c r="F28" i="1"/>
  <c r="I27" i="1"/>
  <c r="M9" i="9"/>
  <c r="N9" i="9"/>
  <c r="J28" i="1"/>
  <c r="L12" i="4" l="1"/>
  <c r="D21" i="4"/>
  <c r="D33" i="4"/>
  <c r="C34" i="4" s="1"/>
  <c r="C35" i="4" s="1"/>
  <c r="H21" i="4"/>
  <c r="H22" i="4" s="1"/>
  <c r="H23" i="4" s="1"/>
  <c r="I21" i="4"/>
  <c r="I33" i="4"/>
  <c r="H33" i="4"/>
  <c r="C21" i="4"/>
  <c r="L11" i="4"/>
  <c r="L10" i="4"/>
  <c r="I13" i="4"/>
  <c r="M10" i="4" s="1"/>
  <c r="L9" i="4"/>
  <c r="K27" i="1"/>
  <c r="C27" i="1"/>
  <c r="L27" i="1"/>
  <c r="D27" i="1"/>
  <c r="G28" i="1"/>
  <c r="H27" i="1"/>
  <c r="I28" i="1"/>
  <c r="E28" i="1"/>
  <c r="C28" i="1"/>
  <c r="H34" i="4" l="1"/>
  <c r="H35" i="4" s="1"/>
  <c r="C22" i="4"/>
  <c r="C23" i="4" s="1"/>
  <c r="M11" i="4"/>
  <c r="M12" i="4"/>
  <c r="I14" i="4"/>
  <c r="M9" i="4"/>
</calcChain>
</file>

<file path=xl/sharedStrings.xml><?xml version="1.0" encoding="utf-8"?>
<sst xmlns="http://schemas.openxmlformats.org/spreadsheetml/2006/main" count="168" uniqueCount="108">
  <si>
    <t xml:space="preserve">Ü 5-1 </t>
  </si>
  <si>
    <t>folgende Verhältniszahlen sind sinnvoll:</t>
  </si>
  <si>
    <t>a, d</t>
  </si>
  <si>
    <t>M 5-2</t>
  </si>
  <si>
    <t>Ü 5-3</t>
  </si>
  <si>
    <t>VWL</t>
  </si>
  <si>
    <t>Statistik</t>
  </si>
  <si>
    <t>Mittelwert:</t>
  </si>
  <si>
    <t>MeßZiffer für 1. Woche = 100</t>
  </si>
  <si>
    <t>MZ VWL</t>
  </si>
  <si>
    <t>MZ Statist</t>
  </si>
  <si>
    <t>Abweichungen vom Mittelwert</t>
  </si>
  <si>
    <t>Abw. VWL</t>
  </si>
  <si>
    <t>Abw. Statist</t>
  </si>
  <si>
    <t>M 5-5</t>
  </si>
  <si>
    <t>Ja, sie haben jeweils den Wert 2.</t>
  </si>
  <si>
    <t>Ü 5-7</t>
  </si>
  <si>
    <t>Zwei Statistische Jahrbücher geben einen Preisindex verschieden an:</t>
  </si>
  <si>
    <t>Jahr</t>
  </si>
  <si>
    <t>Index 1</t>
  </si>
  <si>
    <t>Index 2</t>
  </si>
  <si>
    <t>Ü 5-8</t>
  </si>
  <si>
    <t>Verbrauch</t>
  </si>
  <si>
    <t>Preise</t>
  </si>
  <si>
    <t>Ausgaben</t>
  </si>
  <si>
    <t>Steigerungen</t>
  </si>
  <si>
    <t xml:space="preserve">Ausgabenanteile </t>
  </si>
  <si>
    <t>Produkt</t>
  </si>
  <si>
    <t>Verbr. 70</t>
  </si>
  <si>
    <t>Verbr. 90</t>
  </si>
  <si>
    <t>Preis 70</t>
  </si>
  <si>
    <t>Preis 90</t>
  </si>
  <si>
    <t>p*q 70</t>
  </si>
  <si>
    <t>p*q 90</t>
  </si>
  <si>
    <t>q</t>
  </si>
  <si>
    <t>p</t>
  </si>
  <si>
    <t>Brot (1kg)</t>
  </si>
  <si>
    <t>Brikett (Paket)</t>
  </si>
  <si>
    <t>Müsli (100gr)</t>
  </si>
  <si>
    <t xml:space="preserve">Symbole: </t>
  </si>
  <si>
    <r>
      <t>q</t>
    </r>
    <r>
      <rPr>
        <vertAlign val="subscript"/>
        <sz val="10"/>
        <rFont val="Arial"/>
        <family val="2"/>
      </rPr>
      <t>0</t>
    </r>
  </si>
  <si>
    <r>
      <t>q</t>
    </r>
    <r>
      <rPr>
        <vertAlign val="subscript"/>
        <sz val="10"/>
        <rFont val="Arial"/>
        <family val="2"/>
      </rPr>
      <t>1</t>
    </r>
  </si>
  <si>
    <r>
      <t>p</t>
    </r>
    <r>
      <rPr>
        <vertAlign val="subscript"/>
        <sz val="10"/>
        <rFont val="Arial"/>
        <family val="2"/>
      </rPr>
      <t>0</t>
    </r>
  </si>
  <si>
    <r>
      <t>p</t>
    </r>
    <r>
      <rPr>
        <vertAlign val="subscript"/>
        <sz val="10"/>
        <rFont val="Arial"/>
        <family val="2"/>
      </rPr>
      <t>1</t>
    </r>
  </si>
  <si>
    <t xml:space="preserve">Laspeyres: </t>
  </si>
  <si>
    <t>Paasche:</t>
  </si>
  <si>
    <t>S</t>
  </si>
  <si>
    <t xml:space="preserve">Ü 5-9 </t>
  </si>
  <si>
    <t>ME</t>
  </si>
  <si>
    <t>Menge 95</t>
  </si>
  <si>
    <t>Menge 00</t>
  </si>
  <si>
    <t>Preis 95</t>
  </si>
  <si>
    <t>Preis 00</t>
  </si>
  <si>
    <t>Brot</t>
  </si>
  <si>
    <t>kg</t>
  </si>
  <si>
    <t>Chips</t>
  </si>
  <si>
    <t>Tüten</t>
  </si>
  <si>
    <t>Bier</t>
  </si>
  <si>
    <t>Liter</t>
  </si>
  <si>
    <t>Bleistifte</t>
  </si>
  <si>
    <t>Stk.</t>
  </si>
  <si>
    <t xml:space="preserve">Ausgabenentwicklung: </t>
  </si>
  <si>
    <t xml:space="preserve">Mengenindices der Vollständigkeit halber -- waren in der Aufgabe nicht gefragt, tragen aber zur Lösung von c) bei: </t>
  </si>
  <si>
    <t>Ü 5-10</t>
  </si>
  <si>
    <t>Preisindex nach Laspeyres</t>
  </si>
  <si>
    <t>M 5-11</t>
  </si>
  <si>
    <t>Diese Zahlen / Darstellungen sind nur Beispiele</t>
  </si>
  <si>
    <t>und keine Musterlösung - Es geht um IHRE eigene Darstellung</t>
  </si>
  <si>
    <t>a) Grund:   unterschiedl. Basis!</t>
  </si>
  <si>
    <t>Prof. Dr. Peter Schmidt</t>
  </si>
  <si>
    <t>Lösungshinweise zu den Übungsaufgaben</t>
  </si>
  <si>
    <t xml:space="preserve">Da alle Preissteigerungen gleich sind, </t>
  </si>
  <si>
    <t xml:space="preserve">kommt es auf deren Gewichtung nicht an. </t>
  </si>
  <si>
    <t>Steigerungen %</t>
  </si>
  <si>
    <t>M 5-6</t>
  </si>
  <si>
    <t>Ü 5-4</t>
  </si>
  <si>
    <t>p*q 95</t>
  </si>
  <si>
    <t>p*q 00</t>
  </si>
  <si>
    <t>Woche</t>
  </si>
  <si>
    <t>Statistik schrittweise verstehen</t>
  </si>
  <si>
    <t>Lernschritt L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</si>
  <si>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</si>
  <si>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t>Übersicht</t>
  </si>
  <si>
    <r>
      <rPr>
        <b/>
        <sz val="10"/>
        <rFont val="Arial"/>
        <family val="2"/>
      </rPr>
      <t>Richtig:</t>
    </r>
    <r>
      <rPr>
        <sz val="10"/>
        <rFont val="Arial"/>
        <family val="2"/>
      </rPr>
      <t xml:space="preserve"> a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</si>
  <si>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* q</t>
    </r>
    <r>
      <rPr>
        <vertAlign val="subscript"/>
        <sz val="10"/>
        <rFont val="Arial"/>
        <family val="2"/>
      </rPr>
      <t>0</t>
    </r>
  </si>
  <si>
    <r>
      <t>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* q</t>
    </r>
    <r>
      <rPr>
        <vertAlign val="subscript"/>
        <sz val="10"/>
        <rFont val="Arial"/>
        <family val="2"/>
      </rPr>
      <t>0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</si>
  <si>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* q</t>
    </r>
    <r>
      <rPr>
        <vertAlign val="subscript"/>
        <sz val="10"/>
        <rFont val="Arial"/>
        <family val="2"/>
      </rPr>
      <t>1</t>
    </r>
  </si>
  <si>
    <r>
      <t>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* q</t>
    </r>
    <r>
      <rPr>
        <vertAlign val="subscript"/>
        <sz val="10"/>
        <rFont val="Arial"/>
        <family val="2"/>
      </rPr>
      <t>1</t>
    </r>
  </si>
  <si>
    <r>
      <t>Index: P</t>
    </r>
    <r>
      <rPr>
        <b/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</si>
  <si>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* p</t>
    </r>
    <r>
      <rPr>
        <vertAlign val="subscript"/>
        <sz val="10"/>
        <rFont val="Arial"/>
        <family val="2"/>
      </rPr>
      <t>0</t>
    </r>
  </si>
  <si>
    <r>
      <t>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* p</t>
    </r>
    <r>
      <rPr>
        <vertAlign val="subscript"/>
        <sz val="10"/>
        <rFont val="Arial"/>
        <family val="2"/>
      </rPr>
      <t>0</t>
    </r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</si>
  <si>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* p</t>
    </r>
    <r>
      <rPr>
        <vertAlign val="subscript"/>
        <sz val="10"/>
        <rFont val="Arial"/>
        <family val="2"/>
      </rPr>
      <t>1</t>
    </r>
  </si>
  <si>
    <r>
      <t>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* p</t>
    </r>
    <r>
      <rPr>
        <vertAlign val="subscript"/>
        <sz val="10"/>
        <rFont val="Arial"/>
        <family val="2"/>
      </rPr>
      <t>1</t>
    </r>
  </si>
  <si>
    <r>
      <t>Index: L</t>
    </r>
    <r>
      <rPr>
        <b/>
        <vertAlign val="subscript"/>
        <sz val="10"/>
        <rFont val="Arial"/>
        <family val="2"/>
      </rPr>
      <t>M</t>
    </r>
  </si>
  <si>
    <r>
      <t>Index: P</t>
    </r>
    <r>
      <rPr>
        <b/>
        <vertAlign val="subscript"/>
        <sz val="10"/>
        <rFont val="Arial"/>
        <family val="2"/>
      </rPr>
      <t>M</t>
    </r>
  </si>
  <si>
    <t xml:space="preserve"> D q %</t>
  </si>
  <si>
    <t xml:space="preserve"> D p %</t>
  </si>
  <si>
    <r>
      <t xml:space="preserve">Ermittlung der </t>
    </r>
    <r>
      <rPr>
        <b/>
        <sz val="10"/>
        <rFont val="Arial"/>
        <family val="2"/>
      </rPr>
      <t>PREIS</t>
    </r>
    <r>
      <rPr>
        <sz val="10"/>
        <rFont val="Arial"/>
        <family val="2"/>
      </rPr>
      <t xml:space="preserve">-Indices: </t>
    </r>
  </si>
  <si>
    <r>
      <t xml:space="preserve">Ermittlung der </t>
    </r>
    <r>
      <rPr>
        <b/>
        <sz val="10"/>
        <rFont val="Arial"/>
        <family val="2"/>
      </rPr>
      <t>MENGEN</t>
    </r>
    <r>
      <rPr>
        <sz val="10"/>
        <rFont val="Arial"/>
        <family val="2"/>
      </rPr>
      <t xml:space="preserve">-Indices: </t>
    </r>
  </si>
  <si>
    <r>
      <t>Index: L</t>
    </r>
    <r>
      <rPr>
        <b/>
        <i/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</si>
  <si>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Richtig:</t>
    </r>
    <r>
      <rPr>
        <sz val="10"/>
        <rFont val="Arial"/>
      </rPr>
      <t xml:space="preserve"> b</t>
    </r>
  </si>
  <si>
    <r>
      <rPr>
        <b/>
        <sz val="10"/>
        <rFont val="Arial"/>
        <family val="2"/>
      </rPr>
      <t>Richtig:</t>
    </r>
    <r>
      <rPr>
        <sz val="10"/>
        <rFont val="Arial"/>
      </rPr>
      <t xml:space="preserve"> d</t>
    </r>
  </si>
  <si>
    <r>
      <t>Index: L</t>
    </r>
    <r>
      <rPr>
        <b/>
        <vertAlign val="subscript"/>
        <sz val="10"/>
        <color theme="1"/>
        <rFont val="Arial"/>
        <family val="2"/>
      </rPr>
      <t>P</t>
    </r>
  </si>
  <si>
    <r>
      <t>Index: P</t>
    </r>
    <r>
      <rPr>
        <b/>
        <vertAlign val="subscript"/>
        <sz val="10"/>
        <color theme="1"/>
        <rFont val="Arial"/>
        <family val="2"/>
      </rPr>
      <t>P</t>
    </r>
  </si>
  <si>
    <r>
      <rPr>
        <b/>
        <i/>
        <sz val="10"/>
        <rFont val="Arial"/>
        <family val="2"/>
      </rPr>
      <t>Richtig:</t>
    </r>
    <r>
      <rPr>
        <sz val="10"/>
        <rFont val="Arial"/>
        <family val="2"/>
      </rPr>
      <t xml:space="preserve"> a</t>
    </r>
  </si>
  <si>
    <t>Ü 5-1 - Ü 5-3</t>
  </si>
  <si>
    <t>M 5-5 - Ü 5-7</t>
  </si>
  <si>
    <t>Ü 5-9 - Ü 5-11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</si>
</sst>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169" formatCode="#,##0.00\ &quot;DM&quot;;[Red]\-#,##0.00\ &quot;DM&quot;"/>
    <numFmt numFmtId="182" formatCode="0.0"/>
    <numFmt numFmtId="183" formatCode="0.0%"/>
    <numFmt numFmtId="184" formatCode="\+0.0%"/>
    <numFmt numFmtId="185" formatCode="0.0000"/>
    <numFmt numFmtId="193" formatCode="#,##0.00\ &quot;€&quot;"/>
  </numFmts>
  <fonts count="33" x14ac:knownFonts="1">
    <font>
      <sz val="10"/>
      <name val="Arial"/>
    </font>
    <font>
      <sz val="10"/>
      <name val="Arial"/>
    </font>
    <font>
      <sz val="14"/>
      <name val="Arial"/>
      <family val="2"/>
    </font>
    <font>
      <i/>
      <sz val="14"/>
      <color indexed="57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</font>
    <font>
      <b/>
      <sz val="14"/>
      <color indexed="20"/>
      <name val="Arial"/>
      <family val="2"/>
    </font>
    <font>
      <b/>
      <sz val="12"/>
      <color indexed="20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b/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169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Border="1"/>
    <xf numFmtId="0" fontId="0" fillId="0" borderId="0" xfId="0" applyBorder="1"/>
    <xf numFmtId="0" fontId="6" fillId="0" borderId="0" xfId="0" applyFont="1"/>
    <xf numFmtId="0" fontId="9" fillId="0" borderId="0" xfId="0" applyFont="1"/>
    <xf numFmtId="0" fontId="4" fillId="0" borderId="0" xfId="0" applyFont="1" applyBorder="1"/>
    <xf numFmtId="0" fontId="14" fillId="0" borderId="0" xfId="0" applyFont="1"/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0" xfId="0" applyFont="1" applyFill="1" applyBorder="1" applyAlignment="1">
      <alignment horizontal="right"/>
    </xf>
    <xf numFmtId="0" fontId="15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4" fillId="2" borderId="14" xfId="0" applyFont="1" applyFill="1" applyBorder="1"/>
    <xf numFmtId="0" fontId="14" fillId="2" borderId="0" xfId="0" applyFont="1" applyFill="1"/>
    <xf numFmtId="0" fontId="14" fillId="2" borderId="15" xfId="0" applyFont="1" applyFill="1" applyBorder="1"/>
    <xf numFmtId="0" fontId="0" fillId="2" borderId="14" xfId="0" applyFill="1" applyBorder="1"/>
    <xf numFmtId="0" fontId="0" fillId="2" borderId="0" xfId="0" applyFill="1"/>
    <xf numFmtId="0" fontId="0" fillId="2" borderId="15" xfId="0" applyFill="1" applyBorder="1"/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9" fillId="2" borderId="14" xfId="0" applyFont="1" applyFill="1" applyBorder="1"/>
    <xf numFmtId="0" fontId="9" fillId="2" borderId="0" xfId="0" applyFont="1" applyFill="1"/>
    <xf numFmtId="0" fontId="9" fillId="2" borderId="15" xfId="0" applyFont="1" applyFill="1" applyBorder="1"/>
    <xf numFmtId="0" fontId="19" fillId="2" borderId="1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0" fillId="2" borderId="0" xfId="1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9" fillId="2" borderId="1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21" fillId="0" borderId="0" xfId="1" applyFont="1" applyAlignment="1" applyProtection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4" fillId="3" borderId="9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12" fillId="3" borderId="8" xfId="0" applyFont="1" applyFill="1" applyBorder="1"/>
    <xf numFmtId="16" fontId="22" fillId="3" borderId="5" xfId="0" applyNumberFormat="1" applyFont="1" applyFill="1" applyBorder="1" applyAlignment="1">
      <alignment horizontal="center" vertical="center"/>
    </xf>
    <xf numFmtId="16" fontId="22" fillId="3" borderId="17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4" xfId="0" applyFont="1" applyBorder="1"/>
    <xf numFmtId="182" fontId="9" fillId="0" borderId="4" xfId="0" applyNumberFormat="1" applyFont="1" applyBorder="1"/>
    <xf numFmtId="182" fontId="9" fillId="0" borderId="0" xfId="0" applyNumberFormat="1" applyFont="1" applyBorder="1"/>
    <xf numFmtId="0" fontId="9" fillId="0" borderId="5" xfId="0" applyFont="1" applyBorder="1"/>
    <xf numFmtId="0" fontId="9" fillId="0" borderId="7" xfId="0" applyFont="1" applyBorder="1"/>
    <xf numFmtId="0" fontId="9" fillId="0" borderId="6" xfId="0" applyFont="1" applyBorder="1"/>
    <xf numFmtId="0" fontId="9" fillId="0" borderId="16" xfId="0" applyFont="1" applyBorder="1"/>
    <xf numFmtId="0" fontId="13" fillId="3" borderId="14" xfId="0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0" fillId="3" borderId="15" xfId="0" applyFill="1" applyBorder="1"/>
    <xf numFmtId="0" fontId="24" fillId="2" borderId="8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right" vertical="center"/>
    </xf>
    <xf numFmtId="0" fontId="23" fillId="0" borderId="32" xfId="0" applyFont="1" applyBorder="1" applyAlignment="1">
      <alignment horizontal="center" vertical="center"/>
    </xf>
    <xf numFmtId="2" fontId="23" fillId="0" borderId="33" xfId="0" applyNumberFormat="1" applyFont="1" applyBorder="1" applyAlignment="1">
      <alignment horizontal="center" vertical="center"/>
    </xf>
    <xf numFmtId="2" fontId="17" fillId="0" borderId="20" xfId="0" applyNumberFormat="1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2" fontId="17" fillId="0" borderId="26" xfId="0" applyNumberFormat="1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/>
    </xf>
    <xf numFmtId="0" fontId="9" fillId="3" borderId="6" xfId="0" applyFont="1" applyFill="1" applyBorder="1"/>
    <xf numFmtId="0" fontId="25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26" fillId="0" borderId="0" xfId="1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5" xfId="0" applyFont="1" applyBorder="1"/>
    <xf numFmtId="0" fontId="9" fillId="0" borderId="0" xfId="0" applyFont="1" applyFill="1"/>
    <xf numFmtId="169" fontId="6" fillId="0" borderId="0" xfId="0" applyNumberFormat="1" applyFont="1" applyFill="1"/>
    <xf numFmtId="0" fontId="7" fillId="0" borderId="0" xfId="0" applyFont="1" applyFill="1" applyAlignment="1">
      <alignment horizontal="center"/>
    </xf>
    <xf numFmtId="183" fontId="9" fillId="0" borderId="24" xfId="2" applyNumberFormat="1" applyFont="1" applyFill="1" applyBorder="1" applyAlignment="1">
      <alignment horizontal="center" vertical="center"/>
    </xf>
    <xf numFmtId="183" fontId="9" fillId="0" borderId="27" xfId="2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Continuous"/>
    </xf>
    <xf numFmtId="0" fontId="25" fillId="2" borderId="6" xfId="0" applyFont="1" applyFill="1" applyBorder="1" applyAlignment="1">
      <alignment horizontal="centerContinuous"/>
    </xf>
    <xf numFmtId="0" fontId="25" fillId="2" borderId="6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Continuous" vertical="center"/>
    </xf>
    <xf numFmtId="0" fontId="25" fillId="2" borderId="6" xfId="0" applyFont="1" applyFill="1" applyBorder="1" applyAlignment="1">
      <alignment horizontal="centerContinuous" vertical="center"/>
    </xf>
    <xf numFmtId="0" fontId="25" fillId="2" borderId="7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top" wrapText="1"/>
    </xf>
    <xf numFmtId="0" fontId="25" fillId="2" borderId="1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8" fontId="9" fillId="0" borderId="2" xfId="0" applyNumberFormat="1" applyFont="1" applyFill="1" applyBorder="1" applyAlignment="1">
      <alignment horizontal="center" vertical="center" wrapText="1"/>
    </xf>
    <xf numFmtId="8" fontId="9" fillId="0" borderId="36" xfId="0" applyNumberFormat="1" applyFont="1" applyFill="1" applyBorder="1" applyAlignment="1">
      <alignment horizontal="center" vertical="center" wrapText="1"/>
    </xf>
    <xf numFmtId="8" fontId="9" fillId="0" borderId="23" xfId="0" applyNumberFormat="1" applyFont="1" applyFill="1" applyBorder="1" applyAlignment="1">
      <alignment horizontal="center" vertical="center" wrapText="1"/>
    </xf>
    <xf numFmtId="8" fontId="9" fillId="0" borderId="24" xfId="0" applyNumberFormat="1" applyFont="1" applyFill="1" applyBorder="1" applyAlignment="1">
      <alignment horizontal="center" vertical="center" wrapText="1"/>
    </xf>
    <xf numFmtId="8" fontId="9" fillId="0" borderId="25" xfId="0" applyNumberFormat="1" applyFont="1" applyFill="1" applyBorder="1" applyAlignment="1">
      <alignment horizontal="center" vertical="center" wrapText="1"/>
    </xf>
    <xf numFmtId="8" fontId="9" fillId="0" borderId="27" xfId="0" applyNumberFormat="1" applyFont="1" applyFill="1" applyBorder="1" applyAlignment="1">
      <alignment horizontal="center" vertical="center" wrapText="1"/>
    </xf>
    <xf numFmtId="8" fontId="9" fillId="0" borderId="37" xfId="0" applyNumberFormat="1" applyFont="1" applyFill="1" applyBorder="1" applyAlignment="1">
      <alignment horizontal="center" vertical="center" wrapText="1"/>
    </xf>
    <xf numFmtId="8" fontId="9" fillId="0" borderId="38" xfId="0" applyNumberFormat="1" applyFont="1" applyFill="1" applyBorder="1" applyAlignment="1">
      <alignment horizontal="center" vertical="center" wrapText="1"/>
    </xf>
    <xf numFmtId="183" fontId="9" fillId="0" borderId="2" xfId="2" applyNumberFormat="1" applyFont="1" applyFill="1" applyBorder="1" applyAlignment="1">
      <alignment horizontal="center" vertical="center"/>
    </xf>
    <xf numFmtId="183" fontId="9" fillId="0" borderId="36" xfId="2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183" fontId="9" fillId="0" borderId="37" xfId="2" applyNumberFormat="1" applyFont="1" applyFill="1" applyBorder="1" applyAlignment="1">
      <alignment horizontal="center" vertical="center"/>
    </xf>
    <xf numFmtId="183" fontId="9" fillId="0" borderId="38" xfId="2" applyNumberFormat="1" applyFont="1" applyFill="1" applyBorder="1" applyAlignment="1">
      <alignment horizontal="center" vertical="center"/>
    </xf>
    <xf numFmtId="183" fontId="9" fillId="0" borderId="23" xfId="2" applyNumberFormat="1" applyFont="1" applyFill="1" applyBorder="1" applyAlignment="1">
      <alignment horizontal="center" vertical="center"/>
    </xf>
    <xf numFmtId="183" fontId="9" fillId="0" borderId="25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horizontal="center"/>
    </xf>
    <xf numFmtId="8" fontId="6" fillId="0" borderId="6" xfId="0" applyNumberFormat="1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 vertical="top" wrapText="1"/>
    </xf>
    <xf numFmtId="8" fontId="6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3" borderId="5" xfId="0" applyFont="1" applyFill="1" applyBorder="1" applyAlignment="1">
      <alignment vertical="top"/>
    </xf>
    <xf numFmtId="0" fontId="25" fillId="3" borderId="5" xfId="0" applyFont="1" applyFill="1" applyBorder="1" applyAlignment="1">
      <alignment horizontal="center" vertical="top" wrapText="1"/>
    </xf>
    <xf numFmtId="0" fontId="9" fillId="3" borderId="10" xfId="0" applyFont="1" applyFill="1" applyBorder="1"/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185" fontId="9" fillId="0" borderId="16" xfId="0" applyNumberFormat="1" applyFont="1" applyBorder="1" applyAlignment="1">
      <alignment horizontal="center"/>
    </xf>
    <xf numFmtId="182" fontId="9" fillId="0" borderId="6" xfId="0" applyNumberFormat="1" applyFont="1" applyBorder="1" applyAlignment="1">
      <alignment horizontal="center"/>
    </xf>
    <xf numFmtId="16" fontId="22" fillId="3" borderId="16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182" fontId="9" fillId="0" borderId="3" xfId="0" applyNumberFormat="1" applyFont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15" xfId="0" applyFont="1" applyBorder="1"/>
    <xf numFmtId="0" fontId="29" fillId="0" borderId="2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182" fontId="9" fillId="0" borderId="28" xfId="0" applyNumberFormat="1" applyFont="1" applyBorder="1" applyAlignment="1">
      <alignment horizontal="center" vertical="center" wrapText="1"/>
    </xf>
    <xf numFmtId="182" fontId="9" fillId="0" borderId="43" xfId="0" applyNumberFormat="1" applyFont="1" applyBorder="1" applyAlignment="1">
      <alignment horizontal="center" vertical="center" wrapText="1"/>
    </xf>
    <xf numFmtId="182" fontId="9" fillId="0" borderId="13" xfId="0" applyNumberFormat="1" applyFont="1" applyBorder="1" applyAlignment="1">
      <alignment horizontal="center" vertical="center" wrapText="1"/>
    </xf>
    <xf numFmtId="182" fontId="9" fillId="0" borderId="42" xfId="0" applyNumberFormat="1" applyFont="1" applyBorder="1" applyAlignment="1">
      <alignment horizontal="center" vertical="center" wrapText="1"/>
    </xf>
    <xf numFmtId="182" fontId="9" fillId="0" borderId="34" xfId="0" applyNumberFormat="1" applyFont="1" applyBorder="1" applyAlignment="1">
      <alignment horizontal="center" vertical="center" wrapText="1"/>
    </xf>
    <xf numFmtId="0" fontId="20" fillId="0" borderId="0" xfId="1" applyFont="1" applyFill="1" applyBorder="1" applyAlignment="1" applyProtection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10" fillId="0" borderId="0" xfId="0" applyFont="1" applyBorder="1"/>
    <xf numFmtId="182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6" fillId="0" borderId="0" xfId="0" applyFont="1" applyBorder="1"/>
    <xf numFmtId="182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25" fillId="2" borderId="1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top" wrapText="1"/>
    </xf>
    <xf numFmtId="0" fontId="25" fillId="2" borderId="18" xfId="0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8" fontId="9" fillId="0" borderId="21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183" fontId="9" fillId="0" borderId="21" xfId="2" applyNumberFormat="1" applyFont="1" applyFill="1" applyBorder="1" applyAlignment="1">
      <alignment horizontal="center"/>
    </xf>
    <xf numFmtId="183" fontId="9" fillId="0" borderId="22" xfId="2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8" fontId="9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/>
    </xf>
    <xf numFmtId="183" fontId="9" fillId="0" borderId="1" xfId="2" applyNumberFormat="1" applyFont="1" applyFill="1" applyBorder="1" applyAlignment="1">
      <alignment horizontal="center"/>
    </xf>
    <xf numFmtId="183" fontId="9" fillId="0" borderId="24" xfId="2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8" fontId="9" fillId="0" borderId="26" xfId="0" applyNumberFormat="1" applyFont="1" applyFill="1" applyBorder="1" applyAlignment="1">
      <alignment horizontal="center" vertical="top" wrapText="1"/>
    </xf>
    <xf numFmtId="2" fontId="9" fillId="0" borderId="26" xfId="0" applyNumberFormat="1" applyFont="1" applyFill="1" applyBorder="1" applyAlignment="1">
      <alignment horizontal="center"/>
    </xf>
    <xf numFmtId="183" fontId="9" fillId="0" borderId="26" xfId="2" applyNumberFormat="1" applyFont="1" applyFill="1" applyBorder="1" applyAlignment="1">
      <alignment horizontal="center"/>
    </xf>
    <xf numFmtId="183" fontId="9" fillId="0" borderId="27" xfId="2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93" fontId="9" fillId="0" borderId="6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93" fontId="9" fillId="0" borderId="9" xfId="0" applyNumberFormat="1" applyFont="1" applyBorder="1" applyAlignment="1">
      <alignment horizontal="center"/>
    </xf>
    <xf numFmtId="0" fontId="17" fillId="2" borderId="5" xfId="0" applyFont="1" applyFill="1" applyBorder="1"/>
    <xf numFmtId="0" fontId="24" fillId="2" borderId="7" xfId="0" applyFont="1" applyFill="1" applyBorder="1" applyAlignment="1">
      <alignment horizontal="right"/>
    </xf>
    <xf numFmtId="169" fontId="24" fillId="2" borderId="6" xfId="0" applyNumberFormat="1" applyFont="1" applyFill="1" applyBorder="1" applyAlignment="1">
      <alignment horizontal="right"/>
    </xf>
    <xf numFmtId="184" fontId="31" fillId="0" borderId="16" xfId="0" applyNumberFormat="1" applyFont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3" borderId="11" xfId="0" applyFont="1" applyFill="1" applyBorder="1" applyAlignment="1">
      <alignment vertical="top"/>
    </xf>
    <xf numFmtId="0" fontId="9" fillId="3" borderId="13" xfId="0" applyFont="1" applyFill="1" applyBorder="1"/>
    <xf numFmtId="0" fontId="11" fillId="2" borderId="0" xfId="1" applyFill="1" applyAlignment="1" applyProtection="1">
      <alignment horizontal="center" vertical="center" wrapText="1"/>
    </xf>
    <xf numFmtId="0" fontId="11" fillId="4" borderId="16" xfId="1" applyFill="1" applyBorder="1" applyAlignment="1" applyProtection="1">
      <alignment horizontal="center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383086647415E-2"/>
          <c:y val="7.8358351719828079E-2"/>
          <c:w val="0.89347228957308034"/>
          <c:h val="0.73880731621552187"/>
        </c:manualLayout>
      </c:layout>
      <c:lineChart>
        <c:grouping val="standard"/>
        <c:varyColors val="0"/>
        <c:ser>
          <c:idx val="1"/>
          <c:order val="0"/>
          <c:tx>
            <c:strRef>
              <c:f>'Ü 5-1 - Ü 5-3'!$B$24</c:f>
              <c:strCache>
                <c:ptCount val="1"/>
                <c:pt idx="0">
                  <c:v>MZ Statist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'Ü 5-1 - Ü 5-3'!$C$24:$K$24</c:f>
              <c:numCache>
                <c:formatCode>0.00</c:formatCode>
                <c:ptCount val="9"/>
                <c:pt idx="0">
                  <c:v>100</c:v>
                </c:pt>
                <c:pt idx="1">
                  <c:v>85.227272727272734</c:v>
                </c:pt>
                <c:pt idx="2">
                  <c:v>78.409090909090907</c:v>
                </c:pt>
                <c:pt idx="3">
                  <c:v>79.545454545454547</c:v>
                </c:pt>
                <c:pt idx="4">
                  <c:v>75</c:v>
                </c:pt>
                <c:pt idx="5">
                  <c:v>126.13636363636364</c:v>
                </c:pt>
                <c:pt idx="6">
                  <c:v>127.27272727272727</c:v>
                </c:pt>
                <c:pt idx="7">
                  <c:v>113.63636363636364</c:v>
                </c:pt>
                <c:pt idx="8">
                  <c:v>102.27272727272727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A-4765-A2E2-687EA070C0AF}"/>
            </c:ext>
          </c:extLst>
        </c:ser>
        <c:ser>
          <c:idx val="0"/>
          <c:order val="1"/>
          <c:tx>
            <c:strRef>
              <c:f>'Ü 5-1 - Ü 5-3'!$B$23</c:f>
              <c:strCache>
                <c:ptCount val="1"/>
                <c:pt idx="0">
                  <c:v>MZ VWL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'Ü 5-1 - Ü 5-3'!$C$23:$K$23</c:f>
              <c:numCache>
                <c:formatCode>0.00</c:formatCode>
                <c:ptCount val="9"/>
                <c:pt idx="0">
                  <c:v>100</c:v>
                </c:pt>
                <c:pt idx="1">
                  <c:v>101.66666666666666</c:v>
                </c:pt>
                <c:pt idx="2">
                  <c:v>104.16666666666667</c:v>
                </c:pt>
                <c:pt idx="3">
                  <c:v>110.83333333333334</c:v>
                </c:pt>
                <c:pt idx="4">
                  <c:v>106.66666666666667</c:v>
                </c:pt>
                <c:pt idx="5">
                  <c:v>115.83333333333334</c:v>
                </c:pt>
                <c:pt idx="6">
                  <c:v>105</c:v>
                </c:pt>
                <c:pt idx="7">
                  <c:v>100.83333333333333</c:v>
                </c:pt>
                <c:pt idx="8">
                  <c:v>98.333333333333329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A-4765-A2E2-687EA070C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56952"/>
        <c:axId val="1"/>
      </c:lineChart>
      <c:catAx>
        <c:axId val="17615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3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156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51847095316285"/>
          <c:y val="0.60230669695699812"/>
          <c:w val="0.27882086263281258"/>
          <c:h val="0.22766602704073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383086647415E-2"/>
          <c:y val="7.8358351719828079E-2"/>
          <c:w val="0.89347228957308034"/>
          <c:h val="0.738807316215521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'Ü 5-1 - Ü 5-3'!$B$23</c:f>
              <c:strCache>
                <c:ptCount val="1"/>
                <c:pt idx="0">
                  <c:v>MZ VWL</c:v>
                </c:pt>
              </c:strCache>
            </c:strRef>
          </c:tx>
          <c:spPr>
            <a:solidFill>
              <a:srgbClr val="8080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'Ü 5-1 - Ü 5-3'!$C$23:$K$23</c:f>
              <c:numCache>
                <c:formatCode>0.00</c:formatCode>
                <c:ptCount val="9"/>
                <c:pt idx="0">
                  <c:v>100</c:v>
                </c:pt>
                <c:pt idx="1">
                  <c:v>101.66666666666666</c:v>
                </c:pt>
                <c:pt idx="2">
                  <c:v>104.16666666666667</c:v>
                </c:pt>
                <c:pt idx="3">
                  <c:v>110.83333333333334</c:v>
                </c:pt>
                <c:pt idx="4">
                  <c:v>106.66666666666667</c:v>
                </c:pt>
                <c:pt idx="5">
                  <c:v>115.83333333333334</c:v>
                </c:pt>
                <c:pt idx="6">
                  <c:v>105</c:v>
                </c:pt>
                <c:pt idx="7">
                  <c:v>100.83333333333333</c:v>
                </c:pt>
                <c:pt idx="8">
                  <c:v>98.333333333333329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4-49AD-B7C4-4305F73E19C4}"/>
            </c:ext>
          </c:extLst>
        </c:ser>
        <c:ser>
          <c:idx val="1"/>
          <c:order val="1"/>
          <c:tx>
            <c:strRef>
              <c:f>'Ü 5-1 - Ü 5-3'!$B$24</c:f>
              <c:strCache>
                <c:ptCount val="1"/>
                <c:pt idx="0">
                  <c:v>MZ Statist</c:v>
                </c:pt>
              </c:strCache>
            </c:strRef>
          </c:tx>
          <c:spPr>
            <a:solidFill>
              <a:srgbClr val="800080"/>
            </a:solidFill>
            <a:ln w="25400">
              <a:solidFill>
                <a:srgbClr val="FF00FF"/>
              </a:solidFill>
              <a:prstDash val="solid"/>
            </a:ln>
          </c:spPr>
          <c:invertIfNegative val="1"/>
          <c:val>
            <c:numRef>
              <c:f>'Ü 5-1 - Ü 5-3'!$C$24:$K$24</c:f>
              <c:numCache>
                <c:formatCode>0.00</c:formatCode>
                <c:ptCount val="9"/>
                <c:pt idx="0">
                  <c:v>100</c:v>
                </c:pt>
                <c:pt idx="1">
                  <c:v>85.227272727272734</c:v>
                </c:pt>
                <c:pt idx="2">
                  <c:v>78.409090909090907</c:v>
                </c:pt>
                <c:pt idx="3">
                  <c:v>79.545454545454547</c:v>
                </c:pt>
                <c:pt idx="4">
                  <c:v>75</c:v>
                </c:pt>
                <c:pt idx="5">
                  <c:v>126.13636363636364</c:v>
                </c:pt>
                <c:pt idx="6">
                  <c:v>127.27272727272727</c:v>
                </c:pt>
                <c:pt idx="7">
                  <c:v>113.63636363636364</c:v>
                </c:pt>
                <c:pt idx="8">
                  <c:v>102.27272727272727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solidFill>
                      <a:srgbClr val="FF00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FD4-49AD-B7C4-4305F73E1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52360"/>
        <c:axId val="1"/>
      </c:barChart>
      <c:catAx>
        <c:axId val="176152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3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152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528169607141353"/>
          <c:y val="2.0231294617584571E-2"/>
          <c:w val="0.27882086263281258"/>
          <c:h val="0.228324033025283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6115843270869"/>
          <c:y val="7.8358351719828079E-2"/>
          <c:w val="0.87052810902896083"/>
          <c:h val="0.74253866629741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'Ü 5-1 - Ü 5-3'!$B$27</c:f>
              <c:strCache>
                <c:ptCount val="1"/>
                <c:pt idx="0">
                  <c:v>Abw. VWL</c:v>
                </c:pt>
              </c:strCache>
            </c:strRef>
          </c:tx>
          <c:spPr>
            <a:solidFill>
              <a:srgbClr val="8080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'Ü 5-1 - Ü 5-3'!$C$27:$K$27</c:f>
              <c:numCache>
                <c:formatCode>0.00</c:formatCode>
                <c:ptCount val="9"/>
                <c:pt idx="0">
                  <c:v>-6</c:v>
                </c:pt>
                <c:pt idx="1">
                  <c:v>-4</c:v>
                </c:pt>
                <c:pt idx="2">
                  <c:v>-1</c:v>
                </c:pt>
                <c:pt idx="3">
                  <c:v>7</c:v>
                </c:pt>
                <c:pt idx="4">
                  <c:v>2</c:v>
                </c:pt>
                <c:pt idx="5">
                  <c:v>13</c:v>
                </c:pt>
                <c:pt idx="6">
                  <c:v>0</c:v>
                </c:pt>
                <c:pt idx="7">
                  <c:v>-5</c:v>
                </c:pt>
                <c:pt idx="8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6-48E3-AD19-6B1FB722252A}"/>
            </c:ext>
          </c:extLst>
        </c:ser>
        <c:ser>
          <c:idx val="1"/>
          <c:order val="1"/>
          <c:tx>
            <c:strRef>
              <c:f>'Ü 5-1 - Ü 5-3'!$B$28</c:f>
              <c:strCache>
                <c:ptCount val="1"/>
                <c:pt idx="0">
                  <c:v>Abw. Statist</c:v>
                </c:pt>
              </c:strCache>
            </c:strRef>
          </c:tx>
          <c:spPr>
            <a:solidFill>
              <a:srgbClr val="802060"/>
            </a:solidFill>
            <a:ln w="25400">
              <a:solidFill>
                <a:srgbClr val="FF00FF"/>
              </a:solidFill>
              <a:prstDash val="solid"/>
            </a:ln>
          </c:spPr>
          <c:invertIfNegative val="0"/>
          <c:val>
            <c:numRef>
              <c:f>'Ü 5-1 - Ü 5-3'!$C$28:$K$28</c:f>
              <c:numCache>
                <c:formatCode>0.00</c:formatCode>
                <c:ptCount val="9"/>
                <c:pt idx="0">
                  <c:v>2.1111111111111143</c:v>
                </c:pt>
                <c:pt idx="1">
                  <c:v>-10.888888888888886</c:v>
                </c:pt>
                <c:pt idx="2">
                  <c:v>-16.888888888888886</c:v>
                </c:pt>
                <c:pt idx="3">
                  <c:v>-15.888888888888886</c:v>
                </c:pt>
                <c:pt idx="4">
                  <c:v>-19.888888888888886</c:v>
                </c:pt>
                <c:pt idx="5">
                  <c:v>25.111111111111114</c:v>
                </c:pt>
                <c:pt idx="6">
                  <c:v>26.111111111111114</c:v>
                </c:pt>
                <c:pt idx="7">
                  <c:v>14.111111111111114</c:v>
                </c:pt>
                <c:pt idx="8">
                  <c:v>4.1111111111111143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6-48E3-AD19-6B1FB7222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758384"/>
        <c:axId val="1"/>
      </c:barChart>
      <c:catAx>
        <c:axId val="41575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5758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92780430005304"/>
          <c:y val="0.33141285062830828"/>
          <c:w val="0.26281249784721794"/>
          <c:h val="0.22478445431751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385542168674704E-2"/>
          <c:y val="7.2916913916401899E-2"/>
          <c:w val="0.89672977624784855"/>
          <c:h val="0.76041924512819126"/>
        </c:manualLayout>
      </c:layout>
      <c:lineChart>
        <c:grouping val="standard"/>
        <c:varyColors val="0"/>
        <c:ser>
          <c:idx val="0"/>
          <c:order val="0"/>
          <c:tx>
            <c:strRef>
              <c:f>'Ü 5-1 - Ü 5-3'!$B$17</c:f>
              <c:strCache>
                <c:ptCount val="1"/>
                <c:pt idx="0">
                  <c:v>VWL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'Ü 5-1 - Ü 5-3'!$C$17:$K$17</c:f>
              <c:numCache>
                <c:formatCode>General</c:formatCode>
                <c:ptCount val="9"/>
                <c:pt idx="0">
                  <c:v>120</c:v>
                </c:pt>
                <c:pt idx="1">
                  <c:v>122</c:v>
                </c:pt>
                <c:pt idx="2">
                  <c:v>125</c:v>
                </c:pt>
                <c:pt idx="3">
                  <c:v>133</c:v>
                </c:pt>
                <c:pt idx="4">
                  <c:v>128</c:v>
                </c:pt>
                <c:pt idx="5">
                  <c:v>139</c:v>
                </c:pt>
                <c:pt idx="6">
                  <c:v>126</c:v>
                </c:pt>
                <c:pt idx="7">
                  <c:v>121</c:v>
                </c:pt>
                <c:pt idx="8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AC-4656-B90F-93523FF9CF0A}"/>
            </c:ext>
          </c:extLst>
        </c:ser>
        <c:ser>
          <c:idx val="1"/>
          <c:order val="1"/>
          <c:tx>
            <c:strRef>
              <c:f>'Ü 5-1 - Ü 5-3'!$B$18</c:f>
              <c:strCache>
                <c:ptCount val="1"/>
                <c:pt idx="0">
                  <c:v>Statistik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'Ü 5-1 - Ü 5-3'!$C$18:$K$18</c:f>
              <c:numCache>
                <c:formatCode>General</c:formatCode>
                <c:ptCount val="9"/>
                <c:pt idx="0">
                  <c:v>88</c:v>
                </c:pt>
                <c:pt idx="1">
                  <c:v>75</c:v>
                </c:pt>
                <c:pt idx="2">
                  <c:v>69</c:v>
                </c:pt>
                <c:pt idx="3">
                  <c:v>70</c:v>
                </c:pt>
                <c:pt idx="4">
                  <c:v>66</c:v>
                </c:pt>
                <c:pt idx="5">
                  <c:v>111</c:v>
                </c:pt>
                <c:pt idx="6">
                  <c:v>112</c:v>
                </c:pt>
                <c:pt idx="7">
                  <c:v>100</c:v>
                </c:pt>
                <c:pt idx="8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C-4656-B90F-93523FF9C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764288"/>
        <c:axId val="1"/>
      </c:lineChart>
      <c:catAx>
        <c:axId val="4157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5764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892683595273492"/>
          <c:y val="0.58445291994750659"/>
          <c:w val="0.22818816824603749"/>
          <c:h val="0.21179701170166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9084961846191"/>
          <c:y val="7.2664482632195188E-2"/>
          <c:w val="0.85934891870319763"/>
          <c:h val="0.85813293775163846"/>
        </c:manualLayout>
      </c:layout>
      <c:lineChart>
        <c:grouping val="standard"/>
        <c:varyColors val="0"/>
        <c:ser>
          <c:idx val="1"/>
          <c:order val="0"/>
          <c:tx>
            <c:strRef>
              <c:f>'Ü 5-1 - Ü 5-3'!$B$28</c:f>
              <c:strCache>
                <c:ptCount val="1"/>
                <c:pt idx="0">
                  <c:v>Abw. Statist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'Ü 5-1 - Ü 5-3'!$C$28:$K$28</c:f>
              <c:numCache>
                <c:formatCode>0.00</c:formatCode>
                <c:ptCount val="9"/>
                <c:pt idx="0">
                  <c:v>2.1111111111111143</c:v>
                </c:pt>
                <c:pt idx="1">
                  <c:v>-10.888888888888886</c:v>
                </c:pt>
                <c:pt idx="2">
                  <c:v>-16.888888888888886</c:v>
                </c:pt>
                <c:pt idx="3">
                  <c:v>-15.888888888888886</c:v>
                </c:pt>
                <c:pt idx="4">
                  <c:v>-19.888888888888886</c:v>
                </c:pt>
                <c:pt idx="5">
                  <c:v>25.111111111111114</c:v>
                </c:pt>
                <c:pt idx="6">
                  <c:v>26.111111111111114</c:v>
                </c:pt>
                <c:pt idx="7">
                  <c:v>14.111111111111114</c:v>
                </c:pt>
                <c:pt idx="8">
                  <c:v>4.1111111111111143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B4-4FCC-BC91-FA96CED505B7}"/>
            </c:ext>
          </c:extLst>
        </c:ser>
        <c:ser>
          <c:idx val="0"/>
          <c:order val="1"/>
          <c:tx>
            <c:strRef>
              <c:f>'Ü 5-1 - Ü 5-3'!$B$27</c:f>
              <c:strCache>
                <c:ptCount val="1"/>
                <c:pt idx="0">
                  <c:v>Abw. VWL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'Ü 5-1 - Ü 5-3'!$C$27:$K$27</c:f>
              <c:numCache>
                <c:formatCode>0.00</c:formatCode>
                <c:ptCount val="9"/>
                <c:pt idx="0">
                  <c:v>-6</c:v>
                </c:pt>
                <c:pt idx="1">
                  <c:v>-4</c:v>
                </c:pt>
                <c:pt idx="2">
                  <c:v>-1</c:v>
                </c:pt>
                <c:pt idx="3">
                  <c:v>7</c:v>
                </c:pt>
                <c:pt idx="4">
                  <c:v>2</c:v>
                </c:pt>
                <c:pt idx="5">
                  <c:v>13</c:v>
                </c:pt>
                <c:pt idx="6">
                  <c:v>0</c:v>
                </c:pt>
                <c:pt idx="7">
                  <c:v>-5</c:v>
                </c:pt>
                <c:pt idx="8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B4-4FCC-BC91-FA96CED50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764944"/>
        <c:axId val="1"/>
      </c:lineChart>
      <c:catAx>
        <c:axId val="41576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5764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54125103582663"/>
          <c:y val="0.67112315506016296"/>
          <c:w val="0.26455080664454589"/>
          <c:h val="0.20855608957971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9084961846191"/>
          <c:y val="7.2664482632195188E-2"/>
          <c:w val="0.85934891870319763"/>
          <c:h val="0.85813293775163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'Ü 5-1 - Ü 5-3'!$B$28</c:f>
              <c:strCache>
                <c:ptCount val="1"/>
                <c:pt idx="0">
                  <c:v>Abw. Statist</c:v>
                </c:pt>
              </c:strCache>
            </c:strRef>
          </c:tx>
          <c:spPr>
            <a:solidFill>
              <a:srgbClr val="802060"/>
            </a:solidFill>
            <a:ln w="25400">
              <a:solidFill>
                <a:srgbClr val="FF00FF"/>
              </a:solidFill>
              <a:prstDash val="solid"/>
            </a:ln>
          </c:spPr>
          <c:invertIfNegative val="0"/>
          <c:val>
            <c:numRef>
              <c:f>'Ü 5-1 - Ü 5-3'!$C$28:$K$28</c:f>
              <c:numCache>
                <c:formatCode>0.00</c:formatCode>
                <c:ptCount val="9"/>
                <c:pt idx="0">
                  <c:v>2.1111111111111143</c:v>
                </c:pt>
                <c:pt idx="1">
                  <c:v>-10.888888888888886</c:v>
                </c:pt>
                <c:pt idx="2">
                  <c:v>-16.888888888888886</c:v>
                </c:pt>
                <c:pt idx="3">
                  <c:v>-15.888888888888886</c:v>
                </c:pt>
                <c:pt idx="4">
                  <c:v>-19.888888888888886</c:v>
                </c:pt>
                <c:pt idx="5">
                  <c:v>25.111111111111114</c:v>
                </c:pt>
                <c:pt idx="6">
                  <c:v>26.111111111111114</c:v>
                </c:pt>
                <c:pt idx="7">
                  <c:v>14.111111111111114</c:v>
                </c:pt>
                <c:pt idx="8">
                  <c:v>4.1111111111111143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8-43B8-909C-D46AD75B9629}"/>
            </c:ext>
          </c:extLst>
        </c:ser>
        <c:ser>
          <c:idx val="0"/>
          <c:order val="1"/>
          <c:tx>
            <c:strRef>
              <c:f>'Ü 5-1 - Ü 5-3'!$B$27</c:f>
              <c:strCache>
                <c:ptCount val="1"/>
                <c:pt idx="0">
                  <c:v>Abw. VWL</c:v>
                </c:pt>
              </c:strCache>
            </c:strRef>
          </c:tx>
          <c:spPr>
            <a:solidFill>
              <a:srgbClr val="8080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val>
            <c:numRef>
              <c:f>'Ü 5-1 - Ü 5-3'!$C$27:$K$27</c:f>
              <c:numCache>
                <c:formatCode>0.00</c:formatCode>
                <c:ptCount val="9"/>
                <c:pt idx="0">
                  <c:v>-6</c:v>
                </c:pt>
                <c:pt idx="1">
                  <c:v>-4</c:v>
                </c:pt>
                <c:pt idx="2">
                  <c:v>-1</c:v>
                </c:pt>
                <c:pt idx="3">
                  <c:v>7</c:v>
                </c:pt>
                <c:pt idx="4">
                  <c:v>2</c:v>
                </c:pt>
                <c:pt idx="5">
                  <c:v>13</c:v>
                </c:pt>
                <c:pt idx="6">
                  <c:v>0</c:v>
                </c:pt>
                <c:pt idx="7">
                  <c:v>-5</c:v>
                </c:pt>
                <c:pt idx="8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8-43B8-909C-D46AD75B9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269656"/>
        <c:axId val="1"/>
      </c:barChart>
      <c:catAx>
        <c:axId val="415269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5269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54125103582663"/>
          <c:y val="0.67112315506016296"/>
          <c:w val="0.26455080664454589"/>
          <c:h val="0.20855608957971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49</xdr:row>
      <xdr:rowOff>30480</xdr:rowOff>
    </xdr:from>
    <xdr:to>
      <xdr:col>10</xdr:col>
      <xdr:colOff>312420</xdr:colOff>
      <xdr:row>64</xdr:row>
      <xdr:rowOff>160020</xdr:rowOff>
    </xdr:to>
    <xdr:graphicFrame macro="">
      <xdr:nvGraphicFramePr>
        <xdr:cNvPr id="1088" name="Diagramm 3">
          <a:extLst>
            <a:ext uri="{FF2B5EF4-FFF2-40B4-BE49-F238E27FC236}">
              <a16:creationId xmlns:a16="http://schemas.microsoft.com/office/drawing/2014/main" id="{158588CD-BA68-4CDB-B88E-F7ABCBD2F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65</xdr:row>
      <xdr:rowOff>91440</xdr:rowOff>
    </xdr:from>
    <xdr:to>
      <xdr:col>10</xdr:col>
      <xdr:colOff>312420</xdr:colOff>
      <xdr:row>81</xdr:row>
      <xdr:rowOff>45720</xdr:rowOff>
    </xdr:to>
    <xdr:graphicFrame macro="">
      <xdr:nvGraphicFramePr>
        <xdr:cNvPr id="1089" name="Diagramm 4">
          <a:extLst>
            <a:ext uri="{FF2B5EF4-FFF2-40B4-BE49-F238E27FC236}">
              <a16:creationId xmlns:a16="http://schemas.microsoft.com/office/drawing/2014/main" id="{69E83045-16D1-4C67-9953-5B3A58F6F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441960</xdr:colOff>
      <xdr:row>65</xdr:row>
      <xdr:rowOff>106680</xdr:rowOff>
    </xdr:from>
    <xdr:to>
      <xdr:col>18</xdr:col>
      <xdr:colOff>495300</xdr:colOff>
      <xdr:row>81</xdr:row>
      <xdr:rowOff>68580</xdr:rowOff>
    </xdr:to>
    <xdr:graphicFrame macro="">
      <xdr:nvGraphicFramePr>
        <xdr:cNvPr id="1090" name="Diagramm 5">
          <a:extLst>
            <a:ext uri="{FF2B5EF4-FFF2-40B4-BE49-F238E27FC236}">
              <a16:creationId xmlns:a16="http://schemas.microsoft.com/office/drawing/2014/main" id="{CB7764CE-BE05-4380-BEF3-31E928BD7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91440</xdr:colOff>
      <xdr:row>30</xdr:row>
      <xdr:rowOff>38100</xdr:rowOff>
    </xdr:from>
    <xdr:to>
      <xdr:col>10</xdr:col>
      <xdr:colOff>289560</xdr:colOff>
      <xdr:row>47</xdr:row>
      <xdr:rowOff>30480</xdr:rowOff>
    </xdr:to>
    <xdr:graphicFrame macro="">
      <xdr:nvGraphicFramePr>
        <xdr:cNvPr id="1091" name="Diagramm 7">
          <a:extLst>
            <a:ext uri="{FF2B5EF4-FFF2-40B4-BE49-F238E27FC236}">
              <a16:creationId xmlns:a16="http://schemas.microsoft.com/office/drawing/2014/main" id="{4F155B66-866E-430E-9A7E-9394247FD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502920</xdr:colOff>
      <xdr:row>30</xdr:row>
      <xdr:rowOff>30480</xdr:rowOff>
    </xdr:from>
    <xdr:to>
      <xdr:col>18</xdr:col>
      <xdr:colOff>518160</xdr:colOff>
      <xdr:row>47</xdr:row>
      <xdr:rowOff>30480</xdr:rowOff>
    </xdr:to>
    <xdr:graphicFrame macro="">
      <xdr:nvGraphicFramePr>
        <xdr:cNvPr id="1092" name="Diagramm 8">
          <a:extLst>
            <a:ext uri="{FF2B5EF4-FFF2-40B4-BE49-F238E27FC236}">
              <a16:creationId xmlns:a16="http://schemas.microsoft.com/office/drawing/2014/main" id="{C82F6101-E735-478A-ADF0-EE15689C5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7620</xdr:colOff>
      <xdr:row>47</xdr:row>
      <xdr:rowOff>129540</xdr:rowOff>
    </xdr:from>
    <xdr:to>
      <xdr:col>18</xdr:col>
      <xdr:colOff>594360</xdr:colOff>
      <xdr:row>64</xdr:row>
      <xdr:rowOff>129540</xdr:rowOff>
    </xdr:to>
    <xdr:graphicFrame macro="">
      <xdr:nvGraphicFramePr>
        <xdr:cNvPr id="1093" name="Diagramm 9">
          <a:extLst>
            <a:ext uri="{FF2B5EF4-FFF2-40B4-BE49-F238E27FC236}">
              <a16:creationId xmlns:a16="http://schemas.microsoft.com/office/drawing/2014/main" id="{C00E1F5B-F46D-4EBC-B109-EE0F520B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0.23611</cdr:x>
      <cdr:y>0.13798</cdr:y>
    </cdr:from>
    <cdr:to>
      <cdr:x>0.43489</cdr:x>
      <cdr:y>0.24413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2940" y="365339"/>
          <a:ext cx="1095658" cy="26643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Meßzahlen</a:t>
          </a:r>
          <a:endParaRPr lang="de-DE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0.773</cdr:x>
      <cdr:y>0.09055</cdr:y>
    </cdr:from>
    <cdr:to>
      <cdr:x>0.97127</cdr:x>
      <cdr:y>0.19526</cdr:y>
    </cdr:to>
    <cdr:sp macro="" textlink="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05175" y="238907"/>
          <a:ext cx="1095658" cy="2664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Meßzahlen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0.1825</cdr:x>
      <cdr:y>0.10644</cdr:y>
    </cdr:from>
    <cdr:to>
      <cdr:x>0.51401</cdr:x>
      <cdr:y>0.27157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3803" y="282696"/>
          <a:ext cx="1838820" cy="41938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Abweichungen vom Mittelwert</a:t>
          </a:r>
          <a:endParaRPr lang="de-D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0.09558</cdr:x>
      <cdr:y>0.07088</cdr:y>
    </cdr:from>
    <cdr:to>
      <cdr:x>0.4892</cdr:x>
      <cdr:y>0.15245</cdr:y>
    </cdr:to>
    <cdr:sp macro="" textlink="">
      <cdr:nvSpPr>
        <cdr:cNvPr id="1638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026" y="202940"/>
          <a:ext cx="2162976" cy="223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75" b="1" i="0" u="none" strike="noStrike" baseline="0">
              <a:solidFill>
                <a:srgbClr val="000000"/>
              </a:solidFill>
              <a:latin typeface="Arial"/>
              <a:cs typeface="Arial"/>
            </a:rPr>
            <a:t>Absolute Zahlen</a:t>
          </a:r>
          <a:endParaRPr lang="de-DE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0.17517</cdr:x>
      <cdr:y>0.10341</cdr:y>
    </cdr:from>
    <cdr:to>
      <cdr:x>0.50885</cdr:x>
      <cdr:y>0.25766</cdr:y>
    </cdr:to>
    <cdr:sp macro="" textlink="">
      <cdr:nvSpPr>
        <cdr:cNvPr id="2355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2621" y="302165"/>
          <a:ext cx="1838397" cy="4193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Abweichungen vom Mittelwert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0.17517</cdr:x>
      <cdr:y>0.10341</cdr:y>
    </cdr:from>
    <cdr:to>
      <cdr:x>0.50885</cdr:x>
      <cdr:y>0.25766</cdr:y>
    </cdr:to>
    <cdr:sp macro="" textlink="">
      <cdr:nvSpPr>
        <cdr:cNvPr id="5939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2621" y="302165"/>
          <a:ext cx="1838397" cy="4193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Abweichungen vom Mittelwert</a:t>
          </a:r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workbookViewId="0">
      <selection activeCell="G7" sqref="G7"/>
    </sheetView>
  </sheetViews>
  <sheetFormatPr baseColWidth="10" defaultRowHeight="13.2" x14ac:dyDescent="0.25"/>
  <cols>
    <col min="4" max="4" width="20.88671875" customWidth="1"/>
  </cols>
  <sheetData>
    <row r="1" spans="1:7" ht="13.8" thickBot="1" x14ac:dyDescent="0.3">
      <c r="A1" s="12"/>
      <c r="B1" s="12"/>
      <c r="C1" s="12"/>
      <c r="D1" s="12"/>
      <c r="E1" s="12"/>
      <c r="F1" s="12"/>
      <c r="G1" s="12"/>
    </row>
    <row r="2" spans="1:7" ht="13.8" thickBot="1" x14ac:dyDescent="0.3">
      <c r="A2" s="12"/>
      <c r="B2" s="13"/>
      <c r="C2" s="14"/>
      <c r="D2" s="14" t="s">
        <v>69</v>
      </c>
      <c r="E2" s="14"/>
      <c r="F2" s="15"/>
      <c r="G2" s="12"/>
    </row>
    <row r="3" spans="1:7" ht="22.8" x14ac:dyDescent="0.4">
      <c r="A3" s="12"/>
      <c r="B3" s="16" t="s">
        <v>79</v>
      </c>
      <c r="C3" s="17"/>
      <c r="D3" s="17"/>
      <c r="E3" s="17"/>
      <c r="F3" s="18"/>
      <c r="G3" s="12"/>
    </row>
    <row r="4" spans="1:7" ht="18" thickBot="1" x14ac:dyDescent="0.35">
      <c r="A4" s="12"/>
      <c r="B4" s="19" t="s">
        <v>70</v>
      </c>
      <c r="C4" s="20"/>
      <c r="D4" s="20"/>
      <c r="E4" s="20"/>
      <c r="F4" s="21"/>
      <c r="G4" s="12"/>
    </row>
    <row r="5" spans="1:7" x14ac:dyDescent="0.25">
      <c r="A5" s="10"/>
      <c r="B5" s="22"/>
      <c r="C5" s="23"/>
      <c r="D5" s="23"/>
      <c r="E5" s="23"/>
      <c r="F5" s="24"/>
    </row>
    <row r="6" spans="1:7" ht="13.8" thickBot="1" x14ac:dyDescent="0.3">
      <c r="A6" s="10"/>
      <c r="B6" s="25"/>
      <c r="C6" s="26"/>
      <c r="D6" s="26"/>
      <c r="E6" s="26"/>
      <c r="F6" s="27"/>
    </row>
    <row r="7" spans="1:7" ht="22.8" x14ac:dyDescent="0.4">
      <c r="A7" s="10"/>
      <c r="B7" s="16" t="s">
        <v>80</v>
      </c>
      <c r="C7" s="17"/>
      <c r="D7" s="17"/>
      <c r="E7" s="17"/>
      <c r="F7" s="18"/>
    </row>
    <row r="8" spans="1:7" ht="13.8" thickBot="1" x14ac:dyDescent="0.3">
      <c r="A8" s="10"/>
      <c r="B8" s="28"/>
      <c r="C8" s="29"/>
      <c r="D8" s="29"/>
      <c r="E8" s="29"/>
      <c r="F8" s="30"/>
    </row>
    <row r="9" spans="1:7" x14ac:dyDescent="0.25">
      <c r="A9" s="10"/>
      <c r="B9" s="31"/>
      <c r="C9" s="32"/>
      <c r="D9" s="32"/>
      <c r="E9" s="32"/>
      <c r="F9" s="33"/>
    </row>
    <row r="10" spans="1:7" x14ac:dyDescent="0.25">
      <c r="A10" s="10"/>
      <c r="B10" s="34"/>
      <c r="C10" s="35"/>
      <c r="D10" s="35"/>
      <c r="E10" s="35"/>
      <c r="F10" s="36"/>
    </row>
    <row r="11" spans="1:7" x14ac:dyDescent="0.25">
      <c r="A11" s="10"/>
      <c r="B11" s="34"/>
      <c r="C11" s="35"/>
      <c r="D11" s="35"/>
      <c r="E11" s="35"/>
      <c r="F11" s="36"/>
    </row>
    <row r="12" spans="1:7" ht="13.8" customHeight="1" x14ac:dyDescent="0.25">
      <c r="A12" s="10"/>
      <c r="B12" s="37"/>
      <c r="C12" s="38"/>
      <c r="D12" s="228" t="s">
        <v>105</v>
      </c>
      <c r="E12" s="38"/>
      <c r="F12" s="39"/>
    </row>
    <row r="13" spans="1:7" ht="13.8" customHeight="1" x14ac:dyDescent="0.25">
      <c r="A13" s="10"/>
      <c r="B13" s="37"/>
      <c r="C13" s="38"/>
      <c r="D13" s="228" t="s">
        <v>75</v>
      </c>
      <c r="E13" s="38"/>
      <c r="F13" s="39"/>
    </row>
    <row r="14" spans="1:7" ht="13.8" customHeight="1" x14ac:dyDescent="0.25">
      <c r="A14" s="10"/>
      <c r="B14" s="37"/>
      <c r="C14" s="38"/>
      <c r="D14" s="228" t="s">
        <v>106</v>
      </c>
      <c r="E14" s="38"/>
      <c r="F14" s="39"/>
    </row>
    <row r="15" spans="1:7" ht="13.8" customHeight="1" x14ac:dyDescent="0.25">
      <c r="A15" s="10"/>
      <c r="B15" s="37"/>
      <c r="C15" s="38"/>
      <c r="D15" s="228" t="s">
        <v>21</v>
      </c>
      <c r="E15" s="38"/>
      <c r="F15" s="39"/>
    </row>
    <row r="16" spans="1:7" ht="13.8" customHeight="1" x14ac:dyDescent="0.25">
      <c r="A16" s="10"/>
      <c r="B16" s="37"/>
      <c r="C16" s="38"/>
      <c r="D16" s="228" t="s">
        <v>107</v>
      </c>
      <c r="E16" s="38"/>
      <c r="F16" s="39"/>
    </row>
    <row r="17" spans="1:6" ht="13.8" customHeight="1" x14ac:dyDescent="0.25">
      <c r="A17" s="10"/>
      <c r="B17" s="31"/>
      <c r="C17" s="32"/>
      <c r="D17" s="40"/>
      <c r="E17" s="32"/>
      <c r="F17" s="33"/>
    </row>
    <row r="18" spans="1:6" x14ac:dyDescent="0.25">
      <c r="A18" s="10"/>
      <c r="B18" s="31"/>
      <c r="C18" s="32"/>
      <c r="D18" s="40"/>
      <c r="E18" s="32"/>
      <c r="F18" s="33"/>
    </row>
    <row r="19" spans="1:6" x14ac:dyDescent="0.25">
      <c r="A19" s="10"/>
      <c r="B19" s="31"/>
      <c r="C19" s="32"/>
      <c r="D19" s="41"/>
      <c r="E19" s="32"/>
      <c r="F19" s="33"/>
    </row>
    <row r="20" spans="1:6" x14ac:dyDescent="0.25">
      <c r="A20" s="10"/>
      <c r="B20" s="31"/>
      <c r="C20" s="32"/>
      <c r="D20" s="32"/>
      <c r="E20" s="32"/>
      <c r="F20" s="33"/>
    </row>
    <row r="21" spans="1:6" ht="13.8" thickBot="1" x14ac:dyDescent="0.3">
      <c r="A21" s="10"/>
      <c r="B21" s="42"/>
      <c r="C21" s="43"/>
      <c r="D21" s="43"/>
      <c r="E21" s="43"/>
      <c r="F21" s="44"/>
    </row>
    <row r="22" spans="1:6" x14ac:dyDescent="0.25">
      <c r="A22" s="10"/>
      <c r="B22" s="10"/>
      <c r="C22" s="10"/>
      <c r="D22" s="10"/>
      <c r="E22" s="10"/>
      <c r="F22" s="10"/>
    </row>
  </sheetData>
  <mergeCells count="5">
    <mergeCell ref="B3:F3"/>
    <mergeCell ref="B4:F4"/>
    <mergeCell ref="B7:F7"/>
    <mergeCell ref="B8:F8"/>
    <mergeCell ref="B10:F11"/>
  </mergeCells>
  <hyperlinks>
    <hyperlink ref="D14" location="'M 5-5 - Ü 5-7'!A1" display="M 5-5 - Ü 5-7"/>
    <hyperlink ref="D13" location="'Ü 5-4'!A1" display="Ü 5-4"/>
    <hyperlink ref="D12" location="'Ü 5-1 - Ü 5-3'!A1" display="Ü 5-1 - Ü 5-3"/>
    <hyperlink ref="D15" location="'Ü 5-8'!A1" display="Ü 5-8"/>
    <hyperlink ref="D16" location="'Ü 5-9 -  Ü 5-11'!A1" display="Ü 5-9 - Ü 5-1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zoomScaleNormal="100" workbookViewId="0">
      <selection activeCell="C4" sqref="C4"/>
    </sheetView>
  </sheetViews>
  <sheetFormatPr baseColWidth="10" defaultRowHeight="13.2" x14ac:dyDescent="0.25"/>
  <cols>
    <col min="2" max="2" width="13.6640625" customWidth="1"/>
    <col min="3" max="3" width="10.44140625" customWidth="1"/>
    <col min="4" max="4" width="8.109375" customWidth="1"/>
    <col min="5" max="5" width="8.5546875" customWidth="1"/>
    <col min="6" max="6" width="7.88671875" customWidth="1"/>
    <col min="7" max="8" width="7.6640625" customWidth="1"/>
    <col min="9" max="9" width="9.109375" customWidth="1"/>
    <col min="10" max="10" width="8.6640625" customWidth="1"/>
    <col min="11" max="11" width="8.33203125" customWidth="1"/>
    <col min="12" max="12" width="10.6640625" bestFit="1" customWidth="1"/>
    <col min="13" max="13" width="9.109375" customWidth="1"/>
  </cols>
  <sheetData>
    <row r="1" spans="1:15" s="12" customFormat="1" x14ac:dyDescent="0.25">
      <c r="A1" s="12" t="s">
        <v>81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s="12" customFormat="1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13.8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3.8" thickBot="1" x14ac:dyDescent="0.3">
      <c r="A4" s="10"/>
      <c r="B4" s="229" t="s">
        <v>82</v>
      </c>
      <c r="C4" s="229" t="s">
        <v>75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x14ac:dyDescent="0.25">
      <c r="A5" s="10"/>
      <c r="B5" s="45"/>
      <c r="C5" s="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3.8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6" thickBot="1" x14ac:dyDescent="0.3">
      <c r="B7" s="55" t="s">
        <v>0</v>
      </c>
      <c r="C7" s="10"/>
      <c r="D7" s="3"/>
    </row>
    <row r="8" spans="1:15" ht="13.8" thickBot="1" x14ac:dyDescent="0.3">
      <c r="B8" s="60" t="s">
        <v>1</v>
      </c>
      <c r="C8" s="61"/>
      <c r="D8" s="61"/>
      <c r="E8" s="62"/>
      <c r="F8" s="10"/>
    </row>
    <row r="9" spans="1:15" ht="13.8" thickBot="1" x14ac:dyDescent="0.3">
      <c r="B9" s="63" t="s">
        <v>2</v>
      </c>
      <c r="C9" s="10"/>
      <c r="D9" s="10"/>
      <c r="E9" s="10"/>
      <c r="F9" s="10"/>
    </row>
    <row r="10" spans="1:15" ht="15.6" thickBot="1" x14ac:dyDescent="0.3">
      <c r="B10" s="11"/>
      <c r="C10" s="3"/>
      <c r="D10" s="3"/>
    </row>
    <row r="11" spans="1:15" ht="15.6" thickBot="1" x14ac:dyDescent="0.3">
      <c r="B11" s="55" t="s">
        <v>3</v>
      </c>
      <c r="D11" s="3"/>
    </row>
    <row r="12" spans="1:15" ht="15.6" thickBot="1" x14ac:dyDescent="0.3">
      <c r="B12" s="63" t="s">
        <v>83</v>
      </c>
      <c r="D12" s="3"/>
    </row>
    <row r="13" spans="1:15" ht="15.6" thickBot="1" x14ac:dyDescent="0.3">
      <c r="C13" s="3"/>
      <c r="D13" s="3"/>
    </row>
    <row r="14" spans="1:15" ht="18" thickBot="1" x14ac:dyDescent="0.35">
      <c r="B14" s="54" t="s">
        <v>4</v>
      </c>
      <c r="C14" s="53" t="s">
        <v>66</v>
      </c>
      <c r="D14" s="50"/>
      <c r="E14" s="51"/>
      <c r="F14" s="51"/>
      <c r="G14" s="51"/>
      <c r="H14" s="51"/>
      <c r="I14" s="51"/>
      <c r="J14" s="52"/>
    </row>
    <row r="15" spans="1:15" ht="16.2" thickBot="1" x14ac:dyDescent="0.35">
      <c r="C15" s="64" t="s">
        <v>67</v>
      </c>
      <c r="D15" s="65"/>
      <c r="E15" s="66"/>
      <c r="F15" s="66"/>
      <c r="G15" s="66"/>
      <c r="H15" s="66"/>
      <c r="I15" s="66"/>
      <c r="J15" s="67"/>
    </row>
    <row r="16" spans="1:15" ht="13.8" thickBot="1" x14ac:dyDescent="0.3">
      <c r="B16" s="68" t="s">
        <v>78</v>
      </c>
      <c r="C16" s="77">
        <v>1</v>
      </c>
      <c r="D16" s="78">
        <v>2</v>
      </c>
      <c r="E16" s="79">
        <v>3</v>
      </c>
      <c r="F16" s="79">
        <v>4</v>
      </c>
      <c r="G16" s="79">
        <v>5</v>
      </c>
      <c r="H16" s="79">
        <v>6</v>
      </c>
      <c r="I16" s="79">
        <v>7</v>
      </c>
      <c r="J16" s="79">
        <v>8</v>
      </c>
      <c r="K16" s="79">
        <v>9</v>
      </c>
      <c r="L16" s="80">
        <v>10</v>
      </c>
    </row>
    <row r="17" spans="2:13" ht="21" customHeight="1" x14ac:dyDescent="0.25">
      <c r="B17" s="69" t="s">
        <v>5</v>
      </c>
      <c r="C17" s="71">
        <v>120</v>
      </c>
      <c r="D17" s="72">
        <v>122</v>
      </c>
      <c r="E17" s="72">
        <v>125</v>
      </c>
      <c r="F17" s="72">
        <v>133</v>
      </c>
      <c r="G17" s="72">
        <v>128</v>
      </c>
      <c r="H17" s="72">
        <v>139</v>
      </c>
      <c r="I17" s="72">
        <v>126</v>
      </c>
      <c r="J17" s="72">
        <v>121</v>
      </c>
      <c r="K17" s="72">
        <v>118</v>
      </c>
      <c r="L17" s="73">
        <v>122</v>
      </c>
    </row>
    <row r="18" spans="2:13" ht="13.8" thickBot="1" x14ac:dyDescent="0.3">
      <c r="B18" s="70" t="s">
        <v>6</v>
      </c>
      <c r="C18" s="74">
        <v>88</v>
      </c>
      <c r="D18" s="75">
        <v>75</v>
      </c>
      <c r="E18" s="75">
        <v>69</v>
      </c>
      <c r="F18" s="75">
        <v>70</v>
      </c>
      <c r="G18" s="75">
        <v>66</v>
      </c>
      <c r="H18" s="75">
        <v>111</v>
      </c>
      <c r="I18" s="75">
        <v>112</v>
      </c>
      <c r="J18" s="75">
        <v>100</v>
      </c>
      <c r="K18" s="75">
        <v>90</v>
      </c>
      <c r="L18" s="76">
        <v>80</v>
      </c>
    </row>
    <row r="19" spans="2:13" ht="18.600000000000001" thickBot="1" x14ac:dyDescent="0.4">
      <c r="B19" s="56"/>
      <c r="C19" s="56"/>
      <c r="D19" s="56"/>
      <c r="E19" s="56"/>
      <c r="F19" s="56"/>
      <c r="G19" s="56"/>
      <c r="H19" s="56"/>
      <c r="I19" s="56"/>
      <c r="J19" s="56"/>
      <c r="L19" s="85" t="s">
        <v>7</v>
      </c>
      <c r="M19" s="2"/>
    </row>
    <row r="20" spans="2:13" ht="18" thickBot="1" x14ac:dyDescent="0.35">
      <c r="B20" s="60" t="s">
        <v>8</v>
      </c>
      <c r="C20" s="61"/>
      <c r="D20" s="62"/>
      <c r="E20" s="56"/>
      <c r="F20" s="10"/>
      <c r="G20" s="10"/>
      <c r="H20" s="10"/>
      <c r="I20" s="56"/>
      <c r="K20" s="83" t="s">
        <v>5</v>
      </c>
      <c r="L20" s="86">
        <f>AVERAGE(D17:M17)</f>
        <v>126</v>
      </c>
      <c r="M20" s="1"/>
    </row>
    <row r="21" spans="2:13" ht="18" thickBot="1" x14ac:dyDescent="0.35">
      <c r="B21" s="10"/>
      <c r="C21" s="10"/>
      <c r="D21" s="10"/>
      <c r="E21" s="10"/>
      <c r="F21" s="10"/>
      <c r="G21" s="10"/>
      <c r="H21" s="10"/>
      <c r="I21" s="56"/>
      <c r="K21" s="84" t="s">
        <v>6</v>
      </c>
      <c r="L21" s="87">
        <f>AVERAGE(D18:M18)</f>
        <v>85.888888888888886</v>
      </c>
      <c r="M21" s="1"/>
    </row>
    <row r="22" spans="2:13" ht="12.6" customHeight="1" thickBot="1" x14ac:dyDescent="0.3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0"/>
      <c r="M22" s="1"/>
    </row>
    <row r="23" spans="2:13" ht="17.399999999999999" x14ac:dyDescent="0.3">
      <c r="B23" s="68" t="s">
        <v>9</v>
      </c>
      <c r="C23" s="88">
        <f t="shared" ref="C23:K24" si="0">C17/$C17*100</f>
        <v>100</v>
      </c>
      <c r="D23" s="89">
        <f t="shared" si="0"/>
        <v>101.66666666666666</v>
      </c>
      <c r="E23" s="89">
        <f t="shared" si="0"/>
        <v>104.16666666666667</v>
      </c>
      <c r="F23" s="89">
        <f t="shared" si="0"/>
        <v>110.83333333333334</v>
      </c>
      <c r="G23" s="89">
        <f t="shared" si="0"/>
        <v>106.66666666666667</v>
      </c>
      <c r="H23" s="89">
        <f t="shared" si="0"/>
        <v>115.83333333333334</v>
      </c>
      <c r="I23" s="89">
        <f t="shared" si="0"/>
        <v>105</v>
      </c>
      <c r="J23" s="89">
        <f t="shared" si="0"/>
        <v>100.83333333333333</v>
      </c>
      <c r="K23" s="89">
        <f t="shared" si="0"/>
        <v>98.333333333333329</v>
      </c>
      <c r="L23" s="90">
        <f>L17/$C17*100</f>
        <v>101.66666666666666</v>
      </c>
      <c r="M23" s="1"/>
    </row>
    <row r="24" spans="2:13" ht="18" thickBot="1" x14ac:dyDescent="0.35">
      <c r="B24" s="70" t="s">
        <v>10</v>
      </c>
      <c r="C24" s="91">
        <f t="shared" si="0"/>
        <v>100</v>
      </c>
      <c r="D24" s="92">
        <f t="shared" si="0"/>
        <v>85.227272727272734</v>
      </c>
      <c r="E24" s="92">
        <f t="shared" si="0"/>
        <v>78.409090909090907</v>
      </c>
      <c r="F24" s="92">
        <f t="shared" si="0"/>
        <v>79.545454545454547</v>
      </c>
      <c r="G24" s="92">
        <f t="shared" si="0"/>
        <v>75</v>
      </c>
      <c r="H24" s="92">
        <f t="shared" si="0"/>
        <v>126.13636363636364</v>
      </c>
      <c r="I24" s="92">
        <f t="shared" si="0"/>
        <v>127.27272727272727</v>
      </c>
      <c r="J24" s="92">
        <f t="shared" si="0"/>
        <v>113.63636363636364</v>
      </c>
      <c r="K24" s="92">
        <f t="shared" si="0"/>
        <v>102.27272727272727</v>
      </c>
      <c r="L24" s="93">
        <f>L18/$C18*100</f>
        <v>90.909090909090907</v>
      </c>
      <c r="M24" s="1"/>
    </row>
    <row r="25" spans="2:13" ht="13.8" thickBot="1" x14ac:dyDescent="0.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59"/>
    </row>
    <row r="26" spans="2:13" ht="13.8" thickBot="1" x14ac:dyDescent="0.3">
      <c r="B26" s="95" t="s">
        <v>11</v>
      </c>
      <c r="C26" s="96"/>
      <c r="D26" s="97"/>
      <c r="E26" s="10"/>
      <c r="F26" s="10"/>
      <c r="G26" s="10"/>
      <c r="H26" s="10"/>
      <c r="I26" s="10"/>
      <c r="J26" s="10"/>
      <c r="K26" s="57"/>
      <c r="L26" s="58"/>
    </row>
    <row r="27" spans="2:13" x14ac:dyDescent="0.25">
      <c r="B27" s="68" t="s">
        <v>12</v>
      </c>
      <c r="C27" s="88">
        <f>C17-$L$20</f>
        <v>-6</v>
      </c>
      <c r="D27" s="89">
        <f t="shared" ref="D27:L27" si="1">D17-$L$20</f>
        <v>-4</v>
      </c>
      <c r="E27" s="89">
        <f t="shared" si="1"/>
        <v>-1</v>
      </c>
      <c r="F27" s="89">
        <f t="shared" si="1"/>
        <v>7</v>
      </c>
      <c r="G27" s="89">
        <f t="shared" si="1"/>
        <v>2</v>
      </c>
      <c r="H27" s="89">
        <f t="shared" si="1"/>
        <v>13</v>
      </c>
      <c r="I27" s="89">
        <f t="shared" si="1"/>
        <v>0</v>
      </c>
      <c r="J27" s="89">
        <f t="shared" si="1"/>
        <v>-5</v>
      </c>
      <c r="K27" s="89">
        <f t="shared" si="1"/>
        <v>-8</v>
      </c>
      <c r="L27" s="90">
        <f t="shared" si="1"/>
        <v>-4</v>
      </c>
    </row>
    <row r="28" spans="2:13" ht="13.8" thickBot="1" x14ac:dyDescent="0.3">
      <c r="B28" s="70" t="s">
        <v>13</v>
      </c>
      <c r="C28" s="91">
        <f>C18-$L$21</f>
        <v>2.1111111111111143</v>
      </c>
      <c r="D28" s="92">
        <f t="shared" ref="D28:L28" si="2">D18-$L$21</f>
        <v>-10.888888888888886</v>
      </c>
      <c r="E28" s="92">
        <f t="shared" si="2"/>
        <v>-16.888888888888886</v>
      </c>
      <c r="F28" s="92">
        <f t="shared" si="2"/>
        <v>-15.888888888888886</v>
      </c>
      <c r="G28" s="92">
        <f t="shared" si="2"/>
        <v>-19.888888888888886</v>
      </c>
      <c r="H28" s="92">
        <f t="shared" si="2"/>
        <v>25.111111111111114</v>
      </c>
      <c r="I28" s="92">
        <f t="shared" si="2"/>
        <v>26.111111111111114</v>
      </c>
      <c r="J28" s="92">
        <f t="shared" si="2"/>
        <v>14.111111111111114</v>
      </c>
      <c r="K28" s="92">
        <f t="shared" si="2"/>
        <v>4.1111111111111143</v>
      </c>
      <c r="L28" s="93">
        <f t="shared" si="2"/>
        <v>-5.8888888888888857</v>
      </c>
    </row>
    <row r="29" spans="2:13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</sheetData>
  <phoneticPr fontId="0" type="noConversion"/>
  <hyperlinks>
    <hyperlink ref="B4" location="LS_L!A1" display="Übersicht"/>
    <hyperlink ref="C4" location="'Ü 5-4'!A1" display="Ü 5-4"/>
  </hyperlinks>
  <pageMargins left="0.49" right="0.57999999999999996" top="0.75" bottom="0.88" header="0.51181102362204722" footer="0.51181102362204722"/>
  <pageSetup paperSize="9" scale="49" orientation="portrait" r:id="rId1"/>
  <headerFooter alignWithMargins="0">
    <oddHeader>&amp;A</oddHeader>
    <oddFooter>Seite &amp;P&amp;LStatistik P.Schmidt: &amp;F; &amp;A&amp;R&amp;D;&amp;T -- Seite &amp;P &amp;10(von 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showGridLines="0" zoomScaleNormal="100" workbookViewId="0">
      <selection activeCell="C4" sqref="C4"/>
    </sheetView>
  </sheetViews>
  <sheetFormatPr baseColWidth="10" defaultRowHeight="13.2" x14ac:dyDescent="0.25"/>
  <cols>
    <col min="1" max="1" width="14.44140625" customWidth="1"/>
    <col min="2" max="2" width="14.109375" customWidth="1"/>
    <col min="3" max="3" width="15.109375" customWidth="1"/>
    <col min="5" max="5" width="9.88671875" customWidth="1"/>
    <col min="6" max="6" width="10.33203125" customWidth="1"/>
    <col min="9" max="10" width="6.33203125" customWidth="1"/>
    <col min="11" max="11" width="9.5546875" customWidth="1"/>
    <col min="12" max="12" width="8.5546875" customWidth="1"/>
    <col min="13" max="14" width="8.33203125" customWidth="1"/>
    <col min="15" max="15" width="6.109375" customWidth="1"/>
    <col min="16" max="16" width="5.88671875" customWidth="1"/>
  </cols>
  <sheetData>
    <row r="1" spans="1:29" s="12" customFormat="1" x14ac:dyDescent="0.25">
      <c r="A1" s="12" t="s">
        <v>81</v>
      </c>
    </row>
    <row r="2" spans="1:29" s="12" customFormat="1" x14ac:dyDescent="0.25"/>
    <row r="3" spans="1:29" ht="13.8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0" customFormat="1" ht="13.8" thickBot="1" x14ac:dyDescent="0.3">
      <c r="A4" s="229" t="s">
        <v>105</v>
      </c>
      <c r="B4" s="229" t="s">
        <v>82</v>
      </c>
      <c r="C4" s="229" t="s">
        <v>106</v>
      </c>
    </row>
    <row r="5" spans="1:29" x14ac:dyDescent="0.25">
      <c r="A5" s="10"/>
      <c r="B5" s="98"/>
      <c r="C5" s="9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3.8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3.8" thickBot="1" x14ac:dyDescent="0.3">
      <c r="B7" s="55" t="s">
        <v>75</v>
      </c>
      <c r="C7" s="110" t="s">
        <v>22</v>
      </c>
      <c r="D7" s="111"/>
      <c r="E7" s="110" t="s">
        <v>23</v>
      </c>
      <c r="F7" s="111"/>
      <c r="G7" s="110" t="s">
        <v>24</v>
      </c>
      <c r="H7" s="111"/>
      <c r="I7" s="110" t="s">
        <v>25</v>
      </c>
      <c r="J7" s="111"/>
      <c r="K7" s="110" t="s">
        <v>73</v>
      </c>
      <c r="L7" s="111"/>
      <c r="M7" s="112" t="s">
        <v>26</v>
      </c>
      <c r="N7" s="111"/>
      <c r="O7" s="10"/>
    </row>
    <row r="8" spans="1:29" ht="13.8" thickBot="1" x14ac:dyDescent="0.3">
      <c r="B8" s="178" t="s">
        <v>27</v>
      </c>
      <c r="C8" s="188" t="s">
        <v>28</v>
      </c>
      <c r="D8" s="187" t="s">
        <v>29</v>
      </c>
      <c r="E8" s="187" t="s">
        <v>30</v>
      </c>
      <c r="F8" s="187" t="s">
        <v>31</v>
      </c>
      <c r="G8" s="187" t="s">
        <v>32</v>
      </c>
      <c r="H8" s="187" t="s">
        <v>33</v>
      </c>
      <c r="I8" s="187" t="s">
        <v>34</v>
      </c>
      <c r="J8" s="187" t="s">
        <v>35</v>
      </c>
      <c r="K8" s="187" t="s">
        <v>95</v>
      </c>
      <c r="L8" s="187" t="s">
        <v>96</v>
      </c>
      <c r="M8" s="187">
        <v>70</v>
      </c>
      <c r="N8" s="187">
        <v>90</v>
      </c>
      <c r="O8" s="102"/>
    </row>
    <row r="9" spans="1:29" x14ac:dyDescent="0.25">
      <c r="B9" s="165" t="s">
        <v>36</v>
      </c>
      <c r="C9" s="177">
        <v>18</v>
      </c>
      <c r="D9" s="117">
        <v>20</v>
      </c>
      <c r="E9" s="121">
        <v>1.9</v>
      </c>
      <c r="F9" s="122">
        <v>1.8</v>
      </c>
      <c r="G9" s="119">
        <f t="shared" ref="G9:H11" si="0">C9*E9</f>
        <v>34.199999999999996</v>
      </c>
      <c r="H9" s="125">
        <f t="shared" si="0"/>
        <v>36</v>
      </c>
      <c r="I9" s="129">
        <f>D9/C9</f>
        <v>1.1111111111111112</v>
      </c>
      <c r="J9" s="130">
        <f>F9/E9</f>
        <v>0.94736842105263164</v>
      </c>
      <c r="K9" s="127">
        <f>(D9-C9)/C9</f>
        <v>0.1111111111111111</v>
      </c>
      <c r="L9" s="133">
        <f>(F9-E9)/E9</f>
        <v>-5.2631578947368356E-2</v>
      </c>
      <c r="M9" s="135">
        <f t="shared" ref="M9:N11" si="1">G9/G$12</f>
        <v>0.11311394079708946</v>
      </c>
      <c r="N9" s="105">
        <f t="shared" si="1"/>
        <v>0.63047285464098068</v>
      </c>
      <c r="O9" s="102"/>
    </row>
    <row r="10" spans="1:29" x14ac:dyDescent="0.25">
      <c r="B10" s="165" t="s">
        <v>37</v>
      </c>
      <c r="C10" s="113">
        <v>30</v>
      </c>
      <c r="D10" s="117">
        <v>0.5</v>
      </c>
      <c r="E10" s="121">
        <v>8.9</v>
      </c>
      <c r="F10" s="122">
        <v>4.2</v>
      </c>
      <c r="G10" s="119">
        <f t="shared" si="0"/>
        <v>267</v>
      </c>
      <c r="H10" s="125">
        <f t="shared" si="0"/>
        <v>2.1</v>
      </c>
      <c r="I10" s="129">
        <f>D10/C10</f>
        <v>1.6666666666666666E-2</v>
      </c>
      <c r="J10" s="130">
        <f>F10/E10</f>
        <v>0.47191011235955055</v>
      </c>
      <c r="K10" s="127">
        <f>(D10-C10)/C10</f>
        <v>-0.98333333333333328</v>
      </c>
      <c r="L10" s="133">
        <f>(F10-E10)/E10</f>
        <v>-0.5280898876404494</v>
      </c>
      <c r="M10" s="135">
        <f t="shared" si="1"/>
        <v>0.88308252025797929</v>
      </c>
      <c r="N10" s="105">
        <f t="shared" si="1"/>
        <v>3.6777583187390543E-2</v>
      </c>
      <c r="O10" s="102"/>
    </row>
    <row r="11" spans="1:29" ht="13.8" thickBot="1" x14ac:dyDescent="0.3">
      <c r="B11" s="116" t="s">
        <v>38</v>
      </c>
      <c r="C11" s="114">
        <v>0.5</v>
      </c>
      <c r="D11" s="118">
        <v>5</v>
      </c>
      <c r="E11" s="123">
        <v>2.2999999999999998</v>
      </c>
      <c r="F11" s="124">
        <v>3.8</v>
      </c>
      <c r="G11" s="120">
        <f t="shared" si="0"/>
        <v>1.1499999999999999</v>
      </c>
      <c r="H11" s="126">
        <f t="shared" si="0"/>
        <v>19</v>
      </c>
      <c r="I11" s="131">
        <f>D11/C11</f>
        <v>10</v>
      </c>
      <c r="J11" s="132">
        <f>F11/E11</f>
        <v>1.6521739130434783</v>
      </c>
      <c r="K11" s="128">
        <f>(D11-C11)/C11</f>
        <v>9</v>
      </c>
      <c r="L11" s="134">
        <f>(F11-E11)/E11</f>
        <v>0.65217391304347827</v>
      </c>
      <c r="M11" s="136">
        <f t="shared" si="1"/>
        <v>3.803538944931371E-3</v>
      </c>
      <c r="N11" s="106">
        <f t="shared" si="1"/>
        <v>0.33274956217162871</v>
      </c>
      <c r="O11" s="102"/>
    </row>
    <row r="12" spans="1:29" ht="16.2" thickBot="1" x14ac:dyDescent="0.4">
      <c r="B12" s="115" t="s">
        <v>39</v>
      </c>
      <c r="C12" s="138" t="s">
        <v>40</v>
      </c>
      <c r="D12" s="138" t="s">
        <v>41</v>
      </c>
      <c r="E12" s="142" t="s">
        <v>42</v>
      </c>
      <c r="F12" s="143" t="s">
        <v>43</v>
      </c>
      <c r="G12" s="141">
        <f>SUM(G9:G11)</f>
        <v>302.34999999999997</v>
      </c>
      <c r="H12" s="139">
        <f>SUM(H9:H11)</f>
        <v>57.1</v>
      </c>
      <c r="I12" s="103"/>
      <c r="J12" s="103"/>
      <c r="K12" s="104"/>
      <c r="L12" s="104"/>
      <c r="M12" s="102"/>
      <c r="N12" s="102"/>
      <c r="O12" s="102"/>
    </row>
    <row r="13" spans="1:29" ht="13.8" thickBot="1" x14ac:dyDescent="0.3">
      <c r="B13" s="10"/>
      <c r="C13" s="10"/>
      <c r="D13" s="10"/>
      <c r="E13" s="10"/>
      <c r="F13" s="10"/>
      <c r="G13" s="4"/>
      <c r="H13" s="4"/>
      <c r="I13" s="4"/>
      <c r="J13" s="4"/>
      <c r="K13" s="6"/>
      <c r="L13" s="6"/>
      <c r="M13" s="10"/>
      <c r="N13" s="10"/>
      <c r="O13" s="10"/>
    </row>
    <row r="14" spans="1:29" ht="13.8" thickBot="1" x14ac:dyDescent="0.3">
      <c r="B14" s="144" t="s">
        <v>97</v>
      </c>
      <c r="C14" s="14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9" ht="16.2" thickBot="1" x14ac:dyDescent="0.4">
      <c r="B15" s="145" t="s">
        <v>44</v>
      </c>
      <c r="C15" s="147" t="s">
        <v>84</v>
      </c>
      <c r="D15" s="148" t="s">
        <v>85</v>
      </c>
      <c r="E15" s="10"/>
      <c r="F15" s="145" t="s">
        <v>45</v>
      </c>
      <c r="G15" s="147" t="s">
        <v>86</v>
      </c>
      <c r="H15" s="148" t="s">
        <v>87</v>
      </c>
      <c r="I15" s="99"/>
      <c r="J15" s="99"/>
      <c r="K15" s="10"/>
      <c r="L15" s="10"/>
      <c r="M15" s="10"/>
      <c r="N15" s="10"/>
      <c r="O15" s="10"/>
    </row>
    <row r="16" spans="1:29" x14ac:dyDescent="0.25">
      <c r="B16" s="10"/>
      <c r="C16" s="149">
        <f>F9*C9</f>
        <v>32.4</v>
      </c>
      <c r="D16" s="150">
        <f>E9*C9</f>
        <v>34.199999999999996</v>
      </c>
      <c r="E16" s="10"/>
      <c r="F16" s="10"/>
      <c r="G16" s="149">
        <f>F9*D9</f>
        <v>36</v>
      </c>
      <c r="H16" s="150">
        <f>E9*D9</f>
        <v>38</v>
      </c>
      <c r="I16" s="100"/>
      <c r="J16" s="100"/>
      <c r="K16" s="10"/>
      <c r="L16" s="10"/>
      <c r="M16" s="10"/>
      <c r="N16" s="10"/>
      <c r="O16" s="10"/>
    </row>
    <row r="17" spans="2:15" x14ac:dyDescent="0.25">
      <c r="B17" s="10"/>
      <c r="C17" s="149">
        <f>F10*C10</f>
        <v>126</v>
      </c>
      <c r="D17" s="150">
        <f>E10*C10</f>
        <v>267</v>
      </c>
      <c r="E17" s="10"/>
      <c r="F17" s="10"/>
      <c r="G17" s="149">
        <f>F10*D10</f>
        <v>2.1</v>
      </c>
      <c r="H17" s="150">
        <f>E10*D10</f>
        <v>4.45</v>
      </c>
      <c r="I17" s="100"/>
      <c r="J17" s="100"/>
      <c r="K17" s="10"/>
      <c r="L17" s="10"/>
      <c r="M17" s="10"/>
      <c r="N17" s="10"/>
      <c r="O17" s="10"/>
    </row>
    <row r="18" spans="2:15" ht="13.8" thickBot="1" x14ac:dyDescent="0.3">
      <c r="B18" s="10"/>
      <c r="C18" s="151">
        <f>F11*C11</f>
        <v>1.9</v>
      </c>
      <c r="D18" s="152">
        <f>E11*C11</f>
        <v>1.1499999999999999</v>
      </c>
      <c r="E18" s="10"/>
      <c r="F18" s="10"/>
      <c r="G18" s="151">
        <f>F11*D11</f>
        <v>19</v>
      </c>
      <c r="H18" s="152">
        <f>E11*D11</f>
        <v>11.5</v>
      </c>
      <c r="I18" s="100"/>
      <c r="J18" s="100"/>
      <c r="K18" s="10"/>
      <c r="L18" s="10"/>
      <c r="M18" s="10"/>
      <c r="N18" s="10"/>
      <c r="O18" s="10"/>
    </row>
    <row r="19" spans="2:15" ht="13.8" thickBot="1" x14ac:dyDescent="0.3">
      <c r="B19" s="81" t="s">
        <v>46</v>
      </c>
      <c r="C19" s="83">
        <f>SUM(C16:C18)</f>
        <v>160.30000000000001</v>
      </c>
      <c r="D19" s="109">
        <f>SUM(D16:D18)</f>
        <v>302.34999999999997</v>
      </c>
      <c r="E19" s="10"/>
      <c r="F19" s="81" t="s">
        <v>46</v>
      </c>
      <c r="G19" s="83">
        <f>SUM(G16:G18)</f>
        <v>57.1</v>
      </c>
      <c r="H19" s="109">
        <f>SUM(H16:H18)</f>
        <v>53.95</v>
      </c>
      <c r="I19" s="82"/>
      <c r="J19" s="82"/>
      <c r="K19" s="10"/>
      <c r="L19" s="10"/>
      <c r="M19" s="10"/>
      <c r="N19" s="10"/>
      <c r="O19" s="10"/>
    </row>
    <row r="20" spans="2:15" ht="13.8" thickBot="1" x14ac:dyDescent="0.3">
      <c r="B20" s="10"/>
      <c r="C20" s="153">
        <f>C19/D19</f>
        <v>0.53018025467173813</v>
      </c>
      <c r="D20" s="10"/>
      <c r="E20" s="10"/>
      <c r="F20" s="10"/>
      <c r="G20" s="153">
        <f>G19/H19</f>
        <v>1.0583873957367933</v>
      </c>
      <c r="H20" s="10"/>
      <c r="I20" s="10"/>
      <c r="J20" s="10"/>
      <c r="K20" s="10"/>
      <c r="L20" s="10"/>
      <c r="M20" s="10"/>
      <c r="N20" s="10"/>
      <c r="O20" s="10"/>
    </row>
    <row r="21" spans="2:15" ht="16.2" thickBot="1" x14ac:dyDescent="0.4">
      <c r="B21" s="81" t="s">
        <v>99</v>
      </c>
      <c r="C21" s="154">
        <f>C20*100</f>
        <v>53.018025467173814</v>
      </c>
      <c r="D21" s="10"/>
      <c r="F21" s="81" t="s">
        <v>88</v>
      </c>
      <c r="G21" s="154">
        <f>G20*100</f>
        <v>105.83873957367933</v>
      </c>
      <c r="H21" s="10"/>
      <c r="I21" s="10"/>
      <c r="J21" s="10"/>
      <c r="K21" s="10"/>
      <c r="L21" s="10"/>
      <c r="M21" s="10"/>
      <c r="N21" s="10"/>
      <c r="O21" s="10"/>
    </row>
    <row r="22" spans="2:15" ht="13.8" thickBot="1" x14ac:dyDescent="0.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3.8" thickBot="1" x14ac:dyDescent="0.3">
      <c r="B23" s="144" t="s">
        <v>98</v>
      </c>
      <c r="C23" s="14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16.2" thickBot="1" x14ac:dyDescent="0.4">
      <c r="B24" s="145" t="s">
        <v>44</v>
      </c>
      <c r="C24" s="147" t="s">
        <v>89</v>
      </c>
      <c r="D24" s="148" t="s">
        <v>90</v>
      </c>
      <c r="E24" s="10"/>
      <c r="F24" s="145" t="s">
        <v>45</v>
      </c>
      <c r="G24" s="147" t="s">
        <v>91</v>
      </c>
      <c r="H24" s="148" t="s">
        <v>92</v>
      </c>
      <c r="I24" s="99"/>
      <c r="J24" s="99"/>
      <c r="K24" s="10"/>
      <c r="L24" s="10"/>
      <c r="M24" s="10"/>
      <c r="N24" s="10"/>
      <c r="O24" s="10"/>
    </row>
    <row r="25" spans="2:15" x14ac:dyDescent="0.25">
      <c r="B25" s="10"/>
      <c r="C25" s="149">
        <f>D9*E9</f>
        <v>38</v>
      </c>
      <c r="D25" s="150">
        <f>C9*E9</f>
        <v>34.199999999999996</v>
      </c>
      <c r="E25" s="10"/>
      <c r="F25" s="10"/>
      <c r="G25" s="149">
        <f>D9*F9</f>
        <v>36</v>
      </c>
      <c r="H25" s="150">
        <f>C9*F9</f>
        <v>32.4</v>
      </c>
      <c r="I25" s="100"/>
      <c r="J25" s="100"/>
      <c r="K25" s="10"/>
      <c r="L25" s="10"/>
      <c r="M25" s="10"/>
      <c r="N25" s="10"/>
      <c r="O25" s="10"/>
    </row>
    <row r="26" spans="2:15" x14ac:dyDescent="0.25">
      <c r="B26" s="10"/>
      <c r="C26" s="149">
        <f>D10*E10</f>
        <v>4.45</v>
      </c>
      <c r="D26" s="150">
        <f>C10*E10</f>
        <v>267</v>
      </c>
      <c r="E26" s="10"/>
      <c r="F26" s="10"/>
      <c r="G26" s="149">
        <f>D10*F10</f>
        <v>2.1</v>
      </c>
      <c r="H26" s="150">
        <f>C10*F10</f>
        <v>126</v>
      </c>
      <c r="I26" s="100"/>
      <c r="J26" s="100"/>
      <c r="K26" s="10"/>
      <c r="L26" s="10"/>
      <c r="M26" s="10"/>
      <c r="N26" s="10"/>
      <c r="O26" s="10"/>
    </row>
    <row r="27" spans="2:15" ht="13.8" thickBot="1" x14ac:dyDescent="0.3">
      <c r="B27" s="10"/>
      <c r="C27" s="151">
        <f>D11*E11</f>
        <v>11.5</v>
      </c>
      <c r="D27" s="152">
        <f>C11*E11</f>
        <v>1.1499999999999999</v>
      </c>
      <c r="E27" s="10"/>
      <c r="F27" s="10"/>
      <c r="G27" s="151">
        <f>D11*F11</f>
        <v>19</v>
      </c>
      <c r="H27" s="152">
        <f>C11*F11</f>
        <v>1.9</v>
      </c>
      <c r="I27" s="100"/>
      <c r="J27" s="100"/>
      <c r="K27" s="10"/>
      <c r="L27" s="10"/>
      <c r="M27" s="10"/>
      <c r="N27" s="10"/>
      <c r="O27" s="10"/>
    </row>
    <row r="28" spans="2:15" ht="13.8" thickBot="1" x14ac:dyDescent="0.3">
      <c r="B28" s="81" t="s">
        <v>46</v>
      </c>
      <c r="C28" s="83">
        <f>SUM(C25:C27)</f>
        <v>53.95</v>
      </c>
      <c r="D28" s="109">
        <f>SUM(D25:D27)</f>
        <v>302.34999999999997</v>
      </c>
      <c r="E28" s="10"/>
      <c r="F28" s="81" t="s">
        <v>46</v>
      </c>
      <c r="G28" s="83">
        <f>SUM(G25:G27)</f>
        <v>57.1</v>
      </c>
      <c r="H28" s="109">
        <f>SUM(H25:H27)</f>
        <v>160.30000000000001</v>
      </c>
      <c r="I28" s="82"/>
      <c r="J28" s="82"/>
      <c r="K28" s="10"/>
      <c r="L28" s="10"/>
      <c r="M28" s="10"/>
      <c r="N28" s="10"/>
      <c r="O28" s="10"/>
    </row>
    <row r="29" spans="2:15" ht="13.8" thickBot="1" x14ac:dyDescent="0.3">
      <c r="B29" s="10"/>
      <c r="C29" s="153">
        <f>C28/D28</f>
        <v>0.17843558789482392</v>
      </c>
      <c r="D29" s="10"/>
      <c r="E29" s="10"/>
      <c r="F29" s="10"/>
      <c r="G29" s="153">
        <f>G28/H28</f>
        <v>0.35620711166562691</v>
      </c>
      <c r="H29" s="10"/>
      <c r="I29" s="10"/>
      <c r="J29" s="10"/>
      <c r="K29" s="10"/>
      <c r="L29" s="10"/>
      <c r="M29" s="10"/>
      <c r="N29" s="10"/>
      <c r="O29" s="10"/>
    </row>
    <row r="30" spans="2:15" ht="16.2" thickBot="1" x14ac:dyDescent="0.4">
      <c r="B30" s="81" t="s">
        <v>93</v>
      </c>
      <c r="C30" s="154">
        <f>C29*100</f>
        <v>17.84355878948239</v>
      </c>
      <c r="D30" s="10"/>
      <c r="F30" s="81" t="s">
        <v>94</v>
      </c>
      <c r="G30" s="154">
        <f>G29*100</f>
        <v>35.620711166562693</v>
      </c>
      <c r="H30" s="10"/>
      <c r="I30" s="10"/>
      <c r="J30" s="10"/>
      <c r="K30" s="10"/>
      <c r="L30" s="10"/>
      <c r="M30" s="10"/>
      <c r="N30" s="10"/>
      <c r="O30" s="10"/>
    </row>
    <row r="31" spans="2:15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</sheetData>
  <phoneticPr fontId="0" type="noConversion"/>
  <hyperlinks>
    <hyperlink ref="B4" location="LS_L!A1" display="Übersicht"/>
    <hyperlink ref="C4" location="'M 5-5 - Ü 5-7'!A1" display="M 5-5 - Ü 5-7"/>
    <hyperlink ref="A4" location="'Ü 5-1 - Ü 5-3'!A1" display="Ü 5-1 - Ü 5-3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1"/>
  <headerFooter alignWithMargins="0">
    <oddHeader>&amp;A</oddHeader>
    <oddFooter>Seite &amp;P&amp;LStatistik P.Schmidt: &amp;F; &amp;A&amp;R&amp;D;&amp;T -- Seite &amp;P &amp;10(von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showGridLines="0" zoomScaleNormal="100" workbookViewId="0">
      <selection activeCell="C4" sqref="C4"/>
    </sheetView>
  </sheetViews>
  <sheetFormatPr baseColWidth="10" defaultRowHeight="13.2" x14ac:dyDescent="0.25"/>
  <cols>
    <col min="2" max="2" width="15.6640625" customWidth="1"/>
  </cols>
  <sheetData>
    <row r="1" spans="1:29" s="12" customFormat="1" x14ac:dyDescent="0.25">
      <c r="A1" s="12" t="s">
        <v>81</v>
      </c>
    </row>
    <row r="2" spans="1:29" s="12" customFormat="1" x14ac:dyDescent="0.25"/>
    <row r="3" spans="1:29" ht="13.8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0" customFormat="1" ht="13.8" thickBot="1" x14ac:dyDescent="0.3">
      <c r="A4" s="229" t="s">
        <v>75</v>
      </c>
      <c r="B4" s="229" t="s">
        <v>82</v>
      </c>
      <c r="C4" s="229" t="s">
        <v>21</v>
      </c>
    </row>
    <row r="5" spans="1:29" x14ac:dyDescent="0.25">
      <c r="A5" s="10"/>
      <c r="B5" s="98"/>
      <c r="C5" s="9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3.8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3.8" thickBot="1" x14ac:dyDescent="0.3">
      <c r="B7" s="155" t="s">
        <v>14</v>
      </c>
    </row>
    <row r="8" spans="1:29" ht="13.8" thickBot="1" x14ac:dyDescent="0.3">
      <c r="B8" s="63" t="s">
        <v>100</v>
      </c>
    </row>
    <row r="9" spans="1:29" ht="13.8" thickBot="1" x14ac:dyDescent="0.3"/>
    <row r="10" spans="1:29" ht="13.8" thickBot="1" x14ac:dyDescent="0.3">
      <c r="B10" s="155" t="s">
        <v>74</v>
      </c>
    </row>
    <row r="11" spans="1:29" ht="13.8" thickBot="1" x14ac:dyDescent="0.3">
      <c r="B11" s="63" t="s">
        <v>101</v>
      </c>
    </row>
    <row r="12" spans="1:29" ht="13.8" thickBot="1" x14ac:dyDescent="0.3"/>
    <row r="13" spans="1:29" ht="13.8" thickBot="1" x14ac:dyDescent="0.3">
      <c r="B13" s="55" t="s">
        <v>16</v>
      </c>
    </row>
    <row r="14" spans="1:29" x14ac:dyDescent="0.25">
      <c r="B14" s="156" t="s">
        <v>15</v>
      </c>
      <c r="C14" s="46"/>
      <c r="D14" s="47"/>
    </row>
    <row r="15" spans="1:29" x14ac:dyDescent="0.25">
      <c r="B15" s="157" t="s">
        <v>71</v>
      </c>
      <c r="C15" s="8"/>
      <c r="D15" s="158"/>
    </row>
    <row r="16" spans="1:29" ht="13.8" thickBot="1" x14ac:dyDescent="0.3">
      <c r="B16" s="159" t="s">
        <v>72</v>
      </c>
      <c r="C16" s="48"/>
      <c r="D16" s="49"/>
    </row>
  </sheetData>
  <phoneticPr fontId="0" type="noConversion"/>
  <hyperlinks>
    <hyperlink ref="B4" location="LS_L!A1" display="Übersicht"/>
    <hyperlink ref="C4" location="'Ü 5-8'!A1" display="Ü 5-8"/>
    <hyperlink ref="A4" location="'Ü 5-4'!A1" display="Ü 5-4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&amp;P&amp;LStatistik P.Schmidt: &amp;F; &amp;A&amp;R&amp;D;&amp;T -- Seite &amp;P &amp;10(von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showGridLines="0" zoomScaleNormal="100" workbookViewId="0">
      <selection activeCell="C4" sqref="C4"/>
    </sheetView>
  </sheetViews>
  <sheetFormatPr baseColWidth="10" defaultRowHeight="13.2" x14ac:dyDescent="0.25"/>
  <cols>
    <col min="1" max="1" width="13.77734375" customWidth="1"/>
    <col min="2" max="2" width="14.109375" customWidth="1"/>
    <col min="3" max="3" width="16" customWidth="1"/>
    <col min="5" max="5" width="9.88671875" customWidth="1"/>
    <col min="6" max="6" width="10.33203125" customWidth="1"/>
    <col min="7" max="7" width="14.6640625" customWidth="1"/>
    <col min="9" max="10" width="6.33203125" customWidth="1"/>
    <col min="11" max="11" width="9.5546875" customWidth="1"/>
    <col min="12" max="12" width="8.5546875" customWidth="1"/>
    <col min="13" max="14" width="8.33203125" customWidth="1"/>
    <col min="15" max="15" width="6.109375" customWidth="1"/>
    <col min="16" max="16" width="5.88671875" customWidth="1"/>
  </cols>
  <sheetData>
    <row r="1" spans="1:29" s="12" customFormat="1" x14ac:dyDescent="0.25">
      <c r="A1" s="12" t="s">
        <v>81</v>
      </c>
    </row>
    <row r="2" spans="1:29" s="12" customFormat="1" x14ac:dyDescent="0.25"/>
    <row r="3" spans="1:29" ht="13.8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0" customFormat="1" ht="13.8" thickBot="1" x14ac:dyDescent="0.3">
      <c r="A4" s="229" t="s">
        <v>106</v>
      </c>
      <c r="B4" s="229" t="s">
        <v>82</v>
      </c>
      <c r="C4" s="229" t="s">
        <v>107</v>
      </c>
    </row>
    <row r="5" spans="1:29" x14ac:dyDescent="0.25">
      <c r="A5" s="10"/>
      <c r="B5" s="98"/>
      <c r="C5" s="9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3.8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3.8" thickBot="1" x14ac:dyDescent="0.3">
      <c r="B7" s="54" t="s">
        <v>21</v>
      </c>
      <c r="C7" s="160" t="s">
        <v>17</v>
      </c>
      <c r="D7" s="161"/>
      <c r="E7" s="161"/>
      <c r="F7" s="161"/>
      <c r="G7" s="162"/>
      <c r="H7" s="10"/>
      <c r="I7" s="10"/>
      <c r="J7" s="10"/>
      <c r="K7" s="10"/>
    </row>
    <row r="8" spans="1:29" ht="13.8" thickBot="1" x14ac:dyDescent="0.3">
      <c r="B8" s="9"/>
      <c r="C8" s="166" t="s">
        <v>68</v>
      </c>
      <c r="D8" s="56"/>
      <c r="E8" s="56"/>
      <c r="F8" s="56"/>
      <c r="G8" s="167"/>
      <c r="H8" s="10"/>
      <c r="I8" s="10"/>
      <c r="J8" s="10"/>
      <c r="K8" s="10"/>
    </row>
    <row r="9" spans="1:29" x14ac:dyDescent="0.25">
      <c r="B9" s="164" t="s">
        <v>18</v>
      </c>
      <c r="C9" s="168">
        <v>2020</v>
      </c>
      <c r="D9" s="169">
        <v>2021</v>
      </c>
      <c r="E9" s="169">
        <v>2022</v>
      </c>
      <c r="F9" s="169">
        <v>2023</v>
      </c>
      <c r="G9" s="169">
        <v>2024</v>
      </c>
      <c r="H9" s="169">
        <v>2025</v>
      </c>
      <c r="I9" s="169">
        <v>2026</v>
      </c>
      <c r="J9" s="169">
        <v>2027</v>
      </c>
      <c r="K9" s="170">
        <v>2028</v>
      </c>
    </row>
    <row r="10" spans="1:29" x14ac:dyDescent="0.25">
      <c r="B10" s="165" t="s">
        <v>19</v>
      </c>
      <c r="C10" s="171">
        <v>84.2</v>
      </c>
      <c r="D10" s="163">
        <v>92.1</v>
      </c>
      <c r="E10" s="163">
        <v>98.7</v>
      </c>
      <c r="F10" s="163">
        <v>100</v>
      </c>
      <c r="G10" s="163">
        <v>104</v>
      </c>
      <c r="H10" s="163">
        <v>111.1</v>
      </c>
      <c r="I10" s="163">
        <v>114.1</v>
      </c>
      <c r="J10" s="163">
        <v>116</v>
      </c>
      <c r="K10" s="174">
        <v>120</v>
      </c>
    </row>
    <row r="11" spans="1:29" ht="13.8" thickBot="1" x14ac:dyDescent="0.3">
      <c r="B11" s="116" t="s">
        <v>20</v>
      </c>
      <c r="C11" s="175">
        <f t="shared" ref="C11:K11" si="0">C10/$J$10*100</f>
        <v>72.58620689655173</v>
      </c>
      <c r="D11" s="172">
        <f t="shared" si="0"/>
        <v>79.396551724137936</v>
      </c>
      <c r="E11" s="172">
        <f t="shared" si="0"/>
        <v>85.08620689655173</v>
      </c>
      <c r="F11" s="172">
        <f t="shared" si="0"/>
        <v>86.206896551724128</v>
      </c>
      <c r="G11" s="172">
        <f t="shared" si="0"/>
        <v>89.65517241379311</v>
      </c>
      <c r="H11" s="172">
        <f t="shared" si="0"/>
        <v>95.775862068965509</v>
      </c>
      <c r="I11" s="172">
        <f t="shared" si="0"/>
        <v>98.362068965517238</v>
      </c>
      <c r="J11" s="172">
        <f t="shared" si="0"/>
        <v>100</v>
      </c>
      <c r="K11" s="173">
        <f t="shared" si="0"/>
        <v>103.44827586206897</v>
      </c>
    </row>
  </sheetData>
  <phoneticPr fontId="0" type="noConversion"/>
  <hyperlinks>
    <hyperlink ref="B4" location="LS_L!A1" display="Übersicht"/>
    <hyperlink ref="C4" location="'Ü 5-9 -  Ü 5-11'!A1" display="Ü 5-9 - Ü 5-11"/>
    <hyperlink ref="A4" location="'M 5-5 - Ü 5-7'!A1" display="M 5-5 - Ü 5-7"/>
  </hyperlink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&amp;A</oddHeader>
    <oddFooter>Seite &amp;P&amp;LStatistik P.Schmidt: &amp;F; &amp;A&amp;R&amp;D;&amp;T -- Seite &amp;P &amp;10(von 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showGridLines="0" tabSelected="1" zoomScaleNormal="100" workbookViewId="0">
      <selection activeCell="B4" sqref="B4"/>
    </sheetView>
  </sheetViews>
  <sheetFormatPr baseColWidth="10" defaultRowHeight="13.2" x14ac:dyDescent="0.25"/>
  <cols>
    <col min="4" max="13" width="9.88671875" customWidth="1"/>
  </cols>
  <sheetData>
    <row r="1" spans="1:29" s="12" customFormat="1" x14ac:dyDescent="0.25">
      <c r="A1" s="12" t="s">
        <v>81</v>
      </c>
    </row>
    <row r="2" spans="1:29" s="12" customFormat="1" x14ac:dyDescent="0.25"/>
    <row r="3" spans="1:29" ht="13.8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0" customFormat="1" ht="13.8" thickBot="1" x14ac:dyDescent="0.3">
      <c r="A4" s="229" t="s">
        <v>21</v>
      </c>
      <c r="B4" s="229" t="s">
        <v>82</v>
      </c>
      <c r="C4" s="176"/>
    </row>
    <row r="5" spans="1:29" x14ac:dyDescent="0.25">
      <c r="A5" s="10"/>
      <c r="B5" s="98"/>
      <c r="C5" s="9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3.8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3.8" thickBot="1" x14ac:dyDescent="0.3">
      <c r="B7" s="155" t="s">
        <v>47</v>
      </c>
      <c r="C7" s="10"/>
      <c r="D7" s="107" t="s">
        <v>22</v>
      </c>
      <c r="E7" s="108"/>
      <c r="F7" s="107" t="s">
        <v>23</v>
      </c>
      <c r="G7" s="108"/>
      <c r="H7" s="107" t="s">
        <v>24</v>
      </c>
      <c r="I7" s="108"/>
      <c r="J7" s="107" t="s">
        <v>25</v>
      </c>
      <c r="K7" s="108"/>
      <c r="L7" s="107" t="s">
        <v>26</v>
      </c>
      <c r="M7" s="108"/>
      <c r="N7" s="10"/>
    </row>
    <row r="8" spans="1:29" ht="13.8" thickBot="1" x14ac:dyDescent="0.3">
      <c r="B8" s="189" t="s">
        <v>27</v>
      </c>
      <c r="C8" s="189" t="s">
        <v>48</v>
      </c>
      <c r="D8" s="189" t="s">
        <v>49</v>
      </c>
      <c r="E8" s="189" t="s">
        <v>50</v>
      </c>
      <c r="F8" s="189" t="s">
        <v>51</v>
      </c>
      <c r="G8" s="189" t="s">
        <v>52</v>
      </c>
      <c r="H8" s="189" t="s">
        <v>76</v>
      </c>
      <c r="I8" s="189" t="s">
        <v>77</v>
      </c>
      <c r="J8" s="189" t="s">
        <v>34</v>
      </c>
      <c r="K8" s="189" t="s">
        <v>35</v>
      </c>
      <c r="L8" s="189" t="s">
        <v>49</v>
      </c>
      <c r="M8" s="189" t="s">
        <v>50</v>
      </c>
      <c r="N8" s="10"/>
    </row>
    <row r="9" spans="1:29" x14ac:dyDescent="0.25">
      <c r="B9" s="190" t="s">
        <v>53</v>
      </c>
      <c r="C9" s="191" t="s">
        <v>54</v>
      </c>
      <c r="D9" s="192">
        <v>10</v>
      </c>
      <c r="E9" s="193">
        <v>11</v>
      </c>
      <c r="F9" s="194">
        <v>5.8</v>
      </c>
      <c r="G9" s="194">
        <v>6</v>
      </c>
      <c r="H9" s="194">
        <f t="shared" ref="H9:I12" si="0">D9*F9</f>
        <v>58</v>
      </c>
      <c r="I9" s="194">
        <f t="shared" si="0"/>
        <v>66</v>
      </c>
      <c r="J9" s="195">
        <f>(E9-D9)/D9</f>
        <v>0.1</v>
      </c>
      <c r="K9" s="196">
        <f>(G9-F9)/F9</f>
        <v>3.4482758620689689E-2</v>
      </c>
      <c r="L9" s="197">
        <f>H9/H$13</f>
        <v>0.51647373107747108</v>
      </c>
      <c r="M9" s="198">
        <f>I9/I$13</f>
        <v>0.46283309957924268</v>
      </c>
      <c r="N9" s="10"/>
    </row>
    <row r="10" spans="1:29" x14ac:dyDescent="0.25">
      <c r="B10" s="190" t="s">
        <v>55</v>
      </c>
      <c r="C10" s="191" t="s">
        <v>56</v>
      </c>
      <c r="D10" s="199">
        <v>5</v>
      </c>
      <c r="E10" s="200">
        <v>8</v>
      </c>
      <c r="F10" s="201">
        <v>2.4</v>
      </c>
      <c r="G10" s="201">
        <v>2.2000000000000002</v>
      </c>
      <c r="H10" s="201">
        <f t="shared" si="0"/>
        <v>12</v>
      </c>
      <c r="I10" s="201">
        <f t="shared" si="0"/>
        <v>17.600000000000001</v>
      </c>
      <c r="J10" s="180">
        <f>(E10-D10)/D10</f>
        <v>0.6</v>
      </c>
      <c r="K10" s="202">
        <f>(G10-F10)/F10</f>
        <v>-8.3333333333333232E-2</v>
      </c>
      <c r="L10" s="203">
        <f t="shared" ref="L10:M12" si="1">H10/H$13</f>
        <v>0.1068566340160285</v>
      </c>
      <c r="M10" s="204">
        <f t="shared" si="1"/>
        <v>0.12342215988779805</v>
      </c>
      <c r="N10" s="10"/>
    </row>
    <row r="11" spans="1:29" x14ac:dyDescent="0.25">
      <c r="B11" s="190" t="s">
        <v>57</v>
      </c>
      <c r="C11" s="191" t="s">
        <v>58</v>
      </c>
      <c r="D11" s="199">
        <v>18</v>
      </c>
      <c r="E11" s="200">
        <v>30</v>
      </c>
      <c r="F11" s="201">
        <v>2.2000000000000002</v>
      </c>
      <c r="G11" s="201">
        <v>1.8</v>
      </c>
      <c r="H11" s="201">
        <f t="shared" si="0"/>
        <v>39.6</v>
      </c>
      <c r="I11" s="201">
        <f t="shared" si="0"/>
        <v>54</v>
      </c>
      <c r="J11" s="202">
        <f>(E11-D11)/D11</f>
        <v>0.66666666666666663</v>
      </c>
      <c r="K11" s="202">
        <f>(G11-F11)/F11</f>
        <v>-0.18181818181818185</v>
      </c>
      <c r="L11" s="203">
        <f t="shared" si="1"/>
        <v>0.35262689225289406</v>
      </c>
      <c r="M11" s="204">
        <f t="shared" si="1"/>
        <v>0.37868162692847124</v>
      </c>
      <c r="N11" s="10"/>
    </row>
    <row r="12" spans="1:29" ht="13.8" thickBot="1" x14ac:dyDescent="0.3">
      <c r="B12" s="115" t="s">
        <v>59</v>
      </c>
      <c r="C12" s="179" t="s">
        <v>60</v>
      </c>
      <c r="D12" s="205">
        <v>3</v>
      </c>
      <c r="E12" s="206">
        <v>5</v>
      </c>
      <c r="F12" s="207">
        <v>0.9</v>
      </c>
      <c r="G12" s="207">
        <v>1</v>
      </c>
      <c r="H12" s="207">
        <f t="shared" si="0"/>
        <v>2.7</v>
      </c>
      <c r="I12" s="207">
        <f t="shared" si="0"/>
        <v>5</v>
      </c>
      <c r="J12" s="208">
        <f>(E12-D12)/D12</f>
        <v>0.66666666666666663</v>
      </c>
      <c r="K12" s="208">
        <f>(G12-F12)/F12</f>
        <v>0.11111111111111108</v>
      </c>
      <c r="L12" s="209">
        <f t="shared" si="1"/>
        <v>2.4042742653606414E-2</v>
      </c>
      <c r="M12" s="210">
        <f t="shared" si="1"/>
        <v>3.5063113604488078E-2</v>
      </c>
      <c r="N12" s="10"/>
    </row>
    <row r="13" spans="1:29" ht="16.2" thickBot="1" x14ac:dyDescent="0.4">
      <c r="B13" s="140" t="s">
        <v>39</v>
      </c>
      <c r="C13" s="137"/>
      <c r="D13" s="211" t="s">
        <v>40</v>
      </c>
      <c r="E13" s="212" t="s">
        <v>41</v>
      </c>
      <c r="F13" s="214" t="s">
        <v>42</v>
      </c>
      <c r="G13" s="214" t="s">
        <v>43</v>
      </c>
      <c r="H13" s="215">
        <f>SUM(H9:H12)</f>
        <v>112.3</v>
      </c>
      <c r="I13" s="213">
        <f>SUM(I9:I12)</f>
        <v>142.6</v>
      </c>
      <c r="J13" s="5"/>
      <c r="K13" s="5"/>
      <c r="L13" s="10"/>
      <c r="M13" s="10"/>
      <c r="N13" s="10"/>
    </row>
    <row r="14" spans="1:29" ht="13.8" thickBot="1" x14ac:dyDescent="0.3">
      <c r="B14" s="10"/>
      <c r="C14" s="10"/>
      <c r="D14" s="10"/>
      <c r="E14" s="10"/>
      <c r="F14" s="216"/>
      <c r="G14" s="217"/>
      <c r="H14" s="218" t="s">
        <v>61</v>
      </c>
      <c r="I14" s="219">
        <f>(I13-H13)/H13</f>
        <v>0.26981300089047194</v>
      </c>
      <c r="J14" s="6"/>
      <c r="K14" s="6"/>
      <c r="L14" s="10"/>
      <c r="M14" s="10"/>
      <c r="N14" s="10"/>
    </row>
    <row r="15" spans="1:29" ht="13.8" thickBot="1" x14ac:dyDescent="0.3">
      <c r="B15" s="144" t="s">
        <v>97</v>
      </c>
      <c r="C15" s="94"/>
      <c r="D15" s="94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29" ht="16.2" thickBot="1" x14ac:dyDescent="0.4">
      <c r="B16" s="145" t="s">
        <v>44</v>
      </c>
      <c r="C16" s="147" t="s">
        <v>84</v>
      </c>
      <c r="D16" s="148" t="s">
        <v>85</v>
      </c>
      <c r="F16" s="10"/>
      <c r="G16" s="145" t="s">
        <v>45</v>
      </c>
      <c r="H16" s="147" t="s">
        <v>86</v>
      </c>
      <c r="I16" s="148" t="s">
        <v>87</v>
      </c>
      <c r="J16" s="10"/>
      <c r="K16" s="10"/>
      <c r="L16" s="10"/>
      <c r="M16" s="10"/>
      <c r="N16" s="10"/>
    </row>
    <row r="17" spans="2:14" x14ac:dyDescent="0.25">
      <c r="B17" s="10"/>
      <c r="C17" s="149">
        <f>G9*D9</f>
        <v>60</v>
      </c>
      <c r="D17" s="150">
        <f>F9*D9</f>
        <v>58</v>
      </c>
      <c r="F17" s="10"/>
      <c r="G17" s="10"/>
      <c r="H17" s="149">
        <f>G9*E9</f>
        <v>66</v>
      </c>
      <c r="I17" s="150">
        <f>F9*E9</f>
        <v>63.8</v>
      </c>
      <c r="J17" s="10"/>
      <c r="K17" s="10"/>
      <c r="L17" s="10"/>
      <c r="M17" s="10"/>
      <c r="N17" s="10"/>
    </row>
    <row r="18" spans="2:14" x14ac:dyDescent="0.25">
      <c r="B18" s="10"/>
      <c r="C18" s="149">
        <f>G10*D10</f>
        <v>11</v>
      </c>
      <c r="D18" s="150">
        <f>F10*D10</f>
        <v>12</v>
      </c>
      <c r="F18" s="10"/>
      <c r="G18" s="10"/>
      <c r="H18" s="149">
        <f>G10*E10</f>
        <v>17.600000000000001</v>
      </c>
      <c r="I18" s="150">
        <f>F10*E10</f>
        <v>19.2</v>
      </c>
      <c r="J18" s="10"/>
      <c r="K18" s="10"/>
      <c r="L18" s="10"/>
      <c r="M18" s="10"/>
      <c r="N18" s="10"/>
    </row>
    <row r="19" spans="2:14" x14ac:dyDescent="0.25">
      <c r="B19" s="10"/>
      <c r="C19" s="149">
        <f>G11*D11</f>
        <v>32.4</v>
      </c>
      <c r="D19" s="150">
        <f>F11*D11</f>
        <v>39.6</v>
      </c>
      <c r="F19" s="10"/>
      <c r="G19" s="10"/>
      <c r="H19" s="149">
        <f>G11*E11</f>
        <v>54</v>
      </c>
      <c r="I19" s="150">
        <f>F11*E11</f>
        <v>66</v>
      </c>
      <c r="J19" s="10"/>
      <c r="K19" s="10"/>
      <c r="L19" s="10"/>
      <c r="M19" s="10"/>
      <c r="N19" s="10"/>
    </row>
    <row r="20" spans="2:14" ht="13.8" thickBot="1" x14ac:dyDescent="0.3">
      <c r="B20" s="10"/>
      <c r="C20" s="222">
        <f>G12*D12</f>
        <v>3</v>
      </c>
      <c r="D20" s="223">
        <f>F12*D12</f>
        <v>2.7</v>
      </c>
      <c r="F20" s="10"/>
      <c r="G20" s="10"/>
      <c r="H20" s="222">
        <f>G12*E12</f>
        <v>5</v>
      </c>
      <c r="I20" s="223">
        <f>F12*E12</f>
        <v>4.5</v>
      </c>
      <c r="J20" s="10"/>
      <c r="K20" s="10"/>
      <c r="L20" s="10"/>
      <c r="M20" s="10"/>
      <c r="N20" s="10"/>
    </row>
    <row r="21" spans="2:14" ht="13.8" thickBot="1" x14ac:dyDescent="0.3">
      <c r="B21" s="81" t="s">
        <v>46</v>
      </c>
      <c r="C21" s="220">
        <f>SUM(C17:C20)</f>
        <v>106.4</v>
      </c>
      <c r="D21" s="221">
        <f>SUM(D17:D20)</f>
        <v>112.3</v>
      </c>
      <c r="F21" s="10"/>
      <c r="G21" s="81" t="s">
        <v>46</v>
      </c>
      <c r="H21" s="220">
        <f>SUM(H17:H20)</f>
        <v>142.6</v>
      </c>
      <c r="I21" s="221">
        <f>SUM(I17:I20)</f>
        <v>153.5</v>
      </c>
      <c r="J21" s="10"/>
      <c r="K21" s="10"/>
      <c r="L21" s="10"/>
      <c r="M21" s="10"/>
      <c r="N21" s="10"/>
    </row>
    <row r="22" spans="2:14" ht="13.8" thickBot="1" x14ac:dyDescent="0.3">
      <c r="B22" s="10"/>
      <c r="C22" s="153">
        <f>C21/D21</f>
        <v>0.94746215494211938</v>
      </c>
      <c r="D22" s="10"/>
      <c r="E22" s="99"/>
      <c r="F22" s="10"/>
      <c r="G22" s="10"/>
      <c r="H22" s="153">
        <f>H21/I21</f>
        <v>0.92899022801302933</v>
      </c>
      <c r="I22" s="10"/>
      <c r="J22" s="10"/>
      <c r="K22" s="10"/>
      <c r="L22" s="10"/>
      <c r="M22" s="10"/>
      <c r="N22" s="10"/>
    </row>
    <row r="23" spans="2:14" ht="16.2" thickBot="1" x14ac:dyDescent="0.4">
      <c r="B23" s="224" t="s">
        <v>102</v>
      </c>
      <c r="C23" s="225">
        <f>C22*100</f>
        <v>94.746215494211938</v>
      </c>
      <c r="E23" s="10"/>
      <c r="F23" s="7"/>
      <c r="G23" s="224" t="s">
        <v>103</v>
      </c>
      <c r="H23" s="225">
        <f>H22*100</f>
        <v>92.899022801302934</v>
      </c>
      <c r="J23" s="10"/>
      <c r="K23" s="10"/>
      <c r="L23" s="10"/>
      <c r="M23" s="10"/>
      <c r="N23" s="10"/>
    </row>
    <row r="24" spans="2:14" x14ac:dyDescent="0.25">
      <c r="B24" s="181"/>
      <c r="C24" s="181"/>
      <c r="D24" s="182"/>
      <c r="E24" s="10"/>
      <c r="F24" s="7"/>
      <c r="G24" s="183"/>
      <c r="H24" s="182"/>
      <c r="I24" s="10"/>
      <c r="J24" s="10"/>
      <c r="K24" s="10"/>
      <c r="L24" s="10"/>
      <c r="M24" s="10"/>
      <c r="N24" s="10"/>
    </row>
    <row r="25" spans="2:14" ht="13.8" thickBot="1" x14ac:dyDescent="0.3">
      <c r="B25" s="184"/>
      <c r="C25" s="184"/>
      <c r="D25" s="185"/>
      <c r="E25" s="10"/>
      <c r="F25" s="56"/>
      <c r="G25" s="186"/>
      <c r="H25" s="185"/>
      <c r="I25" s="10"/>
      <c r="J25" s="10"/>
      <c r="K25" s="10"/>
      <c r="L25" s="10"/>
      <c r="M25" s="10"/>
      <c r="N25" s="10"/>
    </row>
    <row r="26" spans="2:14" ht="13.8" thickBot="1" x14ac:dyDescent="0.3">
      <c r="B26" s="101" t="s">
        <v>62</v>
      </c>
      <c r="C26" s="61"/>
      <c r="D26" s="61"/>
      <c r="E26" s="61"/>
      <c r="F26" s="61"/>
      <c r="G26" s="61"/>
      <c r="H26" s="61"/>
      <c r="I26" s="61"/>
      <c r="J26" s="61"/>
      <c r="K26" s="62"/>
      <c r="L26" s="10"/>
      <c r="M26" s="10"/>
      <c r="N26" s="10"/>
    </row>
    <row r="27" spans="2:14" ht="13.8" thickBot="1" x14ac:dyDescent="0.3">
      <c r="B27" s="226" t="s">
        <v>98</v>
      </c>
      <c r="C27" s="227"/>
      <c r="D27" s="227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6.2" thickBot="1" x14ac:dyDescent="0.4">
      <c r="B28" s="145" t="s">
        <v>44</v>
      </c>
      <c r="C28" s="147" t="s">
        <v>89</v>
      </c>
      <c r="D28" s="148" t="s">
        <v>90</v>
      </c>
      <c r="F28" s="10"/>
      <c r="G28" s="145" t="s">
        <v>45</v>
      </c>
      <c r="H28" s="147" t="s">
        <v>91</v>
      </c>
      <c r="I28" s="148" t="s">
        <v>92</v>
      </c>
      <c r="J28" s="10"/>
      <c r="K28" s="10"/>
      <c r="L28" s="10"/>
      <c r="M28" s="10"/>
      <c r="N28" s="10"/>
    </row>
    <row r="29" spans="2:14" x14ac:dyDescent="0.25">
      <c r="B29" s="10"/>
      <c r="C29" s="149">
        <f>E9*F9</f>
        <v>63.8</v>
      </c>
      <c r="D29" s="150">
        <f>D9*F9</f>
        <v>58</v>
      </c>
      <c r="F29" s="10"/>
      <c r="G29" s="10"/>
      <c r="H29" s="149">
        <f>E9*G9</f>
        <v>66</v>
      </c>
      <c r="I29" s="150">
        <f>D9*G9</f>
        <v>60</v>
      </c>
      <c r="J29" s="10"/>
      <c r="K29" s="10"/>
      <c r="L29" s="10"/>
      <c r="M29" s="10"/>
      <c r="N29" s="10"/>
    </row>
    <row r="30" spans="2:14" x14ac:dyDescent="0.25">
      <c r="B30" s="10"/>
      <c r="C30" s="149">
        <f>E10*F10</f>
        <v>19.2</v>
      </c>
      <c r="D30" s="150">
        <f>D10*F10</f>
        <v>12</v>
      </c>
      <c r="F30" s="10"/>
      <c r="G30" s="10"/>
      <c r="H30" s="149">
        <f>E10*G10</f>
        <v>17.600000000000001</v>
      </c>
      <c r="I30" s="150">
        <f>D10*G10</f>
        <v>11</v>
      </c>
      <c r="J30" s="10"/>
      <c r="K30" s="10"/>
      <c r="L30" s="10"/>
      <c r="M30" s="10"/>
      <c r="N30" s="10"/>
    </row>
    <row r="31" spans="2:14" x14ac:dyDescent="0.25">
      <c r="B31" s="10"/>
      <c r="C31" s="149">
        <f>E11*F11</f>
        <v>66</v>
      </c>
      <c r="D31" s="150">
        <f>D11*F11</f>
        <v>39.6</v>
      </c>
      <c r="F31" s="10"/>
      <c r="G31" s="10"/>
      <c r="H31" s="149">
        <f>E11*G11</f>
        <v>54</v>
      </c>
      <c r="I31" s="150">
        <f>D11*G11</f>
        <v>32.4</v>
      </c>
      <c r="J31" s="10"/>
      <c r="K31" s="10"/>
      <c r="L31" s="10"/>
      <c r="M31" s="10"/>
      <c r="N31" s="10"/>
    </row>
    <row r="32" spans="2:14" ht="13.8" thickBot="1" x14ac:dyDescent="0.3">
      <c r="B32" s="10"/>
      <c r="C32" s="222">
        <f>E12*F12</f>
        <v>4.5</v>
      </c>
      <c r="D32" s="223">
        <f>D12*F12</f>
        <v>2.7</v>
      </c>
      <c r="F32" s="10"/>
      <c r="G32" s="10"/>
      <c r="H32" s="222">
        <f>E12*G12</f>
        <v>5</v>
      </c>
      <c r="I32" s="223">
        <f>D12*G12</f>
        <v>3</v>
      </c>
      <c r="J32" s="10"/>
      <c r="K32" s="10"/>
      <c r="L32" s="10"/>
      <c r="M32" s="10"/>
      <c r="N32" s="10"/>
    </row>
    <row r="33" spans="2:14" ht="13.8" thickBot="1" x14ac:dyDescent="0.3">
      <c r="B33" s="81" t="s">
        <v>46</v>
      </c>
      <c r="C33" s="220">
        <f>SUM(C29:C32)</f>
        <v>153.5</v>
      </c>
      <c r="D33" s="221">
        <f>SUM(D29:D32)</f>
        <v>112.3</v>
      </c>
      <c r="F33" s="10"/>
      <c r="G33" s="81" t="s">
        <v>46</v>
      </c>
      <c r="H33" s="220">
        <f>SUM(H29:H32)</f>
        <v>142.6</v>
      </c>
      <c r="I33" s="221">
        <f>SUM(I29:I32)</f>
        <v>106.4</v>
      </c>
      <c r="J33" s="10"/>
      <c r="K33" s="10"/>
      <c r="L33" s="10"/>
      <c r="M33" s="10"/>
      <c r="N33" s="10"/>
    </row>
    <row r="34" spans="2:14" ht="13.8" thickBot="1" x14ac:dyDescent="0.3">
      <c r="B34" s="10"/>
      <c r="C34" s="153">
        <f>C33/D33</f>
        <v>1.3668744434550313</v>
      </c>
      <c r="D34" s="10"/>
      <c r="E34" s="99"/>
      <c r="F34" s="10"/>
      <c r="G34" s="10"/>
      <c r="H34" s="153">
        <f>H33/I33</f>
        <v>1.3402255639097742</v>
      </c>
      <c r="I34" s="10"/>
      <c r="J34" s="10"/>
      <c r="K34" s="10"/>
      <c r="L34" s="10"/>
      <c r="M34" s="10"/>
      <c r="N34" s="10"/>
    </row>
    <row r="35" spans="2:14" ht="16.2" thickBot="1" x14ac:dyDescent="0.4">
      <c r="B35" s="224" t="s">
        <v>93</v>
      </c>
      <c r="C35" s="225">
        <f>C34*100</f>
        <v>136.68744434550314</v>
      </c>
      <c r="E35" s="10"/>
      <c r="F35" s="7"/>
      <c r="G35" s="224" t="s">
        <v>94</v>
      </c>
      <c r="H35" s="225">
        <f>H34*100</f>
        <v>134.02255639097743</v>
      </c>
      <c r="J35" s="10"/>
      <c r="K35" s="10"/>
      <c r="L35" s="10"/>
      <c r="M35" s="10"/>
      <c r="N35" s="10"/>
    </row>
    <row r="36" spans="2:14" ht="13.8" thickBot="1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ht="13.8" thickBot="1" x14ac:dyDescent="0.3">
      <c r="B37" s="55" t="s">
        <v>63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2:14" ht="13.8" thickBot="1" x14ac:dyDescent="0.3">
      <c r="B38" s="60" t="s">
        <v>64</v>
      </c>
      <c r="C38" s="6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ht="13.8" thickBot="1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ht="13.8" thickBot="1" x14ac:dyDescent="0.3">
      <c r="B40" s="55" t="s">
        <v>65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ht="13.8" thickBot="1" x14ac:dyDescent="0.3">
      <c r="B41" s="63" t="s">
        <v>104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x14ac:dyDescent="0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2:14" x14ac:dyDescent="0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2:14" x14ac:dyDescent="0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phoneticPr fontId="0" type="noConversion"/>
  <hyperlinks>
    <hyperlink ref="B4" location="LS_L!A1" display="Übersicht"/>
    <hyperlink ref="A4" location="'Ü 5-8'!A1" display="Ü 5-8"/>
  </hyperlinks>
  <pageMargins left="0.51181102362204722" right="0.62992125984251968" top="0.74803149606299213" bottom="0.98425196850393704" header="0.51181102362204722" footer="0.51181102362204722"/>
  <pageSetup paperSize="9" scale="87" orientation="landscape" horizontalDpi="300" verticalDpi="300" r:id="rId1"/>
  <headerFooter alignWithMargins="0">
    <oddHeader>&amp;A</oddHeader>
    <oddFooter>Seite &amp;P&amp;LStatistik P.Schmidt: &amp;F; &amp;A&amp;R&amp;D;&amp;T -- Seite &amp;P &amp;10(von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LS_L</vt:lpstr>
      <vt:lpstr>Ü 5-1 - Ü 5-3</vt:lpstr>
      <vt:lpstr>Ü 5-4</vt:lpstr>
      <vt:lpstr>M 5-5 - Ü 5-7</vt:lpstr>
      <vt:lpstr>Ü 5-8</vt:lpstr>
      <vt:lpstr>Ü 5-9 -  Ü 5-11</vt:lpstr>
    </vt:vector>
  </TitlesOfParts>
  <Company>Hochschule Bremen, VWL &amp;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Lösungshinweise Übungsaufgaben</dc:title>
  <dc:creator>Martina Schmidt, Peter Schmidt</dc:creator>
  <cp:lastModifiedBy>Jonas</cp:lastModifiedBy>
  <cp:lastPrinted>2012-10-30T12:42:48Z</cp:lastPrinted>
  <dcterms:created xsi:type="dcterms:W3CDTF">1980-01-01T03:46:26Z</dcterms:created>
  <dcterms:modified xsi:type="dcterms:W3CDTF">2019-10-11T18:00:02Z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1360851856</vt:i4>
  </property>
  <property fmtid="{D5CDD505-2E9C-101B-9397-08002B2CF9AE}" pid="3" name="_EmailSubject">
    <vt:lpwstr>Aufgabensammlungen und Lösungen</vt:lpwstr>
  </property>
  <property fmtid="{D5CDD505-2E9C-101B-9397-08002B2CF9AE}" pid="4" name="_AuthorEmail">
    <vt:lpwstr>email@michael-hollmann.de</vt:lpwstr>
  </property>
  <property fmtid="{D5CDD505-2E9C-101B-9397-08002B2CF9AE}" pid="5" name="_AuthorEmailDisplayName">
    <vt:lpwstr>Michael Hollmann</vt:lpwstr>
  </property>
  <property fmtid="{D5CDD505-2E9C-101B-9397-08002B2CF9AE}" pid="6" name="_ReviewingToolsShownOnce">
    <vt:lpwstr/>
  </property>
</Properties>
</file>