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c8dfcbebc6b4dfdc/temp/"/>
    </mc:Choice>
  </mc:AlternateContent>
  <xr:revisionPtr revIDLastSave="1" documentId="13_ncr:40009_{C22B4F19-785A-494C-8913-AF3717548A03}" xr6:coauthVersionLast="47" xr6:coauthVersionMax="47" xr10:uidLastSave="{AFC1858D-DE6A-43B9-8B61-49A15EDD279A}"/>
  <bookViews>
    <workbookView xWindow="-98" yWindow="-98" windowWidth="21795" windowHeight="13875" activeTab="5" xr2:uid="{00000000-000D-0000-FFFF-FFFF00000000}"/>
  </bookViews>
  <sheets>
    <sheet name="LS_I" sheetId="22" r:id="rId1"/>
    <sheet name="Ü 3-35" sheetId="16" r:id="rId2"/>
    <sheet name="Ü 3-36" sheetId="18" r:id="rId3"/>
    <sheet name="Ü 3-37" sheetId="19" r:id="rId4"/>
    <sheet name="Ü 3-38" sheetId="20" r:id="rId5"/>
    <sheet name="W 3-39 - W 3-42" sheetId="2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6" l="1"/>
  <c r="D17" i="16"/>
  <c r="E17" i="16"/>
  <c r="F17" i="16"/>
  <c r="C18" i="16"/>
  <c r="D18" i="16"/>
  <c r="E18" i="16"/>
  <c r="G18" i="16" s="1"/>
  <c r="F18" i="16"/>
  <c r="C19" i="16"/>
  <c r="D19" i="16"/>
  <c r="E19" i="16"/>
  <c r="F19" i="16"/>
  <c r="C20" i="16"/>
  <c r="D20" i="16"/>
  <c r="E20" i="16"/>
  <c r="F20" i="16"/>
  <c r="C40" i="16"/>
  <c r="E13" i="18"/>
  <c r="E14" i="18"/>
  <c r="C15" i="18"/>
  <c r="H14" i="18" s="1"/>
  <c r="D15" i="18"/>
  <c r="I14" i="18" s="1"/>
  <c r="I23" i="18"/>
  <c r="I24" i="18"/>
  <c r="I25" i="18"/>
  <c r="I26" i="18"/>
  <c r="C30" i="18"/>
  <c r="E13" i="19"/>
  <c r="E14" i="19"/>
  <c r="C15" i="19"/>
  <c r="H14" i="19" s="1"/>
  <c r="D15" i="19"/>
  <c r="I14" i="19" s="1"/>
  <c r="I23" i="19"/>
  <c r="I24" i="19"/>
  <c r="I25" i="19"/>
  <c r="I26" i="19"/>
  <c r="C30" i="19"/>
  <c r="G15" i="20"/>
  <c r="G17" i="20" s="1"/>
  <c r="G16" i="20"/>
  <c r="C17" i="20"/>
  <c r="J16" i="20" s="1"/>
  <c r="D17" i="20"/>
  <c r="K15" i="20" s="1"/>
  <c r="K17" i="20" s="1"/>
  <c r="K16" i="20"/>
  <c r="E17" i="20"/>
  <c r="L15" i="20" s="1"/>
  <c r="L17" i="20" s="1"/>
  <c r="L16" i="20"/>
  <c r="F17" i="20"/>
  <c r="M16" i="20" s="1"/>
  <c r="C32" i="20"/>
  <c r="I13" i="18"/>
  <c r="M15" i="20"/>
  <c r="F22" i="20" l="1"/>
  <c r="M22" i="20" s="1"/>
  <c r="F28" i="20" s="1"/>
  <c r="D22" i="20"/>
  <c r="K22" i="20" s="1"/>
  <c r="D28" i="20" s="1"/>
  <c r="E22" i="20"/>
  <c r="L22" i="20" s="1"/>
  <c r="E28" i="20" s="1"/>
  <c r="D21" i="20"/>
  <c r="F21" i="20"/>
  <c r="F23" i="20" s="1"/>
  <c r="E15" i="19"/>
  <c r="C18" i="19" s="1"/>
  <c r="J23" i="19" s="1"/>
  <c r="E21" i="20"/>
  <c r="I27" i="19"/>
  <c r="C22" i="20"/>
  <c r="G22" i="20" s="1"/>
  <c r="M17" i="20"/>
  <c r="J22" i="20"/>
  <c r="C28" i="20" s="1"/>
  <c r="C21" i="20"/>
  <c r="J15" i="20"/>
  <c r="J17" i="20" s="1"/>
  <c r="H13" i="19"/>
  <c r="H15" i="19"/>
  <c r="I13" i="19"/>
  <c r="I15" i="19" s="1"/>
  <c r="I27" i="18"/>
  <c r="E15" i="18"/>
  <c r="D18" i="18" s="1"/>
  <c r="I18" i="18" s="1"/>
  <c r="J14" i="18"/>
  <c r="I15" i="18"/>
  <c r="H13" i="18"/>
  <c r="H15" i="18" s="1"/>
  <c r="E21" i="16"/>
  <c r="L20" i="16" s="1"/>
  <c r="F21" i="16"/>
  <c r="M20" i="16" s="1"/>
  <c r="K20" i="16"/>
  <c r="G19" i="16"/>
  <c r="G20" i="16"/>
  <c r="D21" i="16"/>
  <c r="K19" i="16" s="1"/>
  <c r="G17" i="16"/>
  <c r="C21" i="16"/>
  <c r="J17" i="16" s="1"/>
  <c r="M17" i="16" l="1"/>
  <c r="H18" i="19"/>
  <c r="C23" i="19" s="1"/>
  <c r="M21" i="20"/>
  <c r="F27" i="20" s="1"/>
  <c r="K21" i="20"/>
  <c r="D27" i="20" s="1"/>
  <c r="D23" i="20"/>
  <c r="C19" i="19"/>
  <c r="L18" i="16"/>
  <c r="L21" i="16" s="1"/>
  <c r="L21" i="20"/>
  <c r="E27" i="20" s="1"/>
  <c r="E23" i="20"/>
  <c r="M18" i="16"/>
  <c r="L19" i="16"/>
  <c r="L17" i="16"/>
  <c r="D19" i="19"/>
  <c r="D18" i="19"/>
  <c r="J25" i="19" s="1"/>
  <c r="K25" i="19" s="1"/>
  <c r="L25" i="19" s="1"/>
  <c r="M25" i="19" s="1"/>
  <c r="C23" i="20"/>
  <c r="G23" i="20" s="1"/>
  <c r="G21" i="20"/>
  <c r="J21" i="20"/>
  <c r="C27" i="20" s="1"/>
  <c r="K23" i="19"/>
  <c r="L23" i="19" s="1"/>
  <c r="M23" i="19" s="1"/>
  <c r="I19" i="19"/>
  <c r="D24" i="19" s="1"/>
  <c r="J26" i="19"/>
  <c r="K26" i="19" s="1"/>
  <c r="L26" i="19" s="1"/>
  <c r="M26" i="19" s="1"/>
  <c r="C18" i="18"/>
  <c r="H18" i="18" s="1"/>
  <c r="J13" i="18"/>
  <c r="J15" i="18" s="1"/>
  <c r="J25" i="18"/>
  <c r="K25" i="18" s="1"/>
  <c r="L25" i="18" s="1"/>
  <c r="M25" i="18" s="1"/>
  <c r="C19" i="18"/>
  <c r="D19" i="18"/>
  <c r="C23" i="18"/>
  <c r="D23" i="18"/>
  <c r="E18" i="18"/>
  <c r="M19" i="16"/>
  <c r="G21" i="16"/>
  <c r="E28" i="16" s="1"/>
  <c r="L28" i="16" s="1"/>
  <c r="E36" i="16" s="1"/>
  <c r="M21" i="16"/>
  <c r="K18" i="16"/>
  <c r="D25" i="16"/>
  <c r="K17" i="16"/>
  <c r="F27" i="16"/>
  <c r="M27" i="16" s="1"/>
  <c r="F35" i="16" s="1"/>
  <c r="F25" i="16"/>
  <c r="J20" i="16"/>
  <c r="C27" i="16"/>
  <c r="J18" i="16"/>
  <c r="C25" i="16"/>
  <c r="J19" i="16"/>
  <c r="H19" i="19" l="1"/>
  <c r="C24" i="19" s="1"/>
  <c r="J24" i="19"/>
  <c r="K24" i="19" s="1"/>
  <c r="L24" i="19" s="1"/>
  <c r="M24" i="19" s="1"/>
  <c r="C20" i="18"/>
  <c r="D20" i="19"/>
  <c r="E18" i="19"/>
  <c r="C20" i="19"/>
  <c r="I18" i="19"/>
  <c r="D23" i="19" s="1"/>
  <c r="C28" i="19" s="1"/>
  <c r="C29" i="19" s="1"/>
  <c r="C31" i="19" s="1"/>
  <c r="K21" i="16"/>
  <c r="J23" i="18"/>
  <c r="D27" i="16"/>
  <c r="K27" i="16" s="1"/>
  <c r="D35" i="16" s="1"/>
  <c r="E31" i="20"/>
  <c r="C31" i="20" s="1"/>
  <c r="C33" i="20" s="1"/>
  <c r="E19" i="19"/>
  <c r="M27" i="19"/>
  <c r="J27" i="19"/>
  <c r="E19" i="18"/>
  <c r="H19" i="18"/>
  <c r="J24" i="18"/>
  <c r="K24" i="18" s="1"/>
  <c r="L24" i="18" s="1"/>
  <c r="M24" i="18" s="1"/>
  <c r="I19" i="18"/>
  <c r="J26" i="18"/>
  <c r="K26" i="18" s="1"/>
  <c r="L26" i="18" s="1"/>
  <c r="M26" i="18" s="1"/>
  <c r="D20" i="18"/>
  <c r="E20" i="18" s="1"/>
  <c r="K23" i="18"/>
  <c r="L23" i="18" s="1"/>
  <c r="M23" i="18" s="1"/>
  <c r="E27" i="16"/>
  <c r="L27" i="16" s="1"/>
  <c r="E35" i="16" s="1"/>
  <c r="C26" i="16"/>
  <c r="J26" i="16" s="1"/>
  <c r="C34" i="16" s="1"/>
  <c r="C28" i="16"/>
  <c r="N17" i="16"/>
  <c r="N20" i="16"/>
  <c r="J21" i="16"/>
  <c r="E25" i="16"/>
  <c r="G25" i="16" s="1"/>
  <c r="D28" i="16"/>
  <c r="K28" i="16" s="1"/>
  <c r="D36" i="16" s="1"/>
  <c r="D26" i="16"/>
  <c r="K26" i="16" s="1"/>
  <c r="D34" i="16" s="1"/>
  <c r="F28" i="16"/>
  <c r="M28" i="16" s="1"/>
  <c r="F36" i="16" s="1"/>
  <c r="N19" i="16"/>
  <c r="J27" i="16"/>
  <c r="C35" i="16" s="1"/>
  <c r="G27" i="16"/>
  <c r="M25" i="16"/>
  <c r="F33" i="16" s="1"/>
  <c r="J25" i="16"/>
  <c r="C33" i="16" s="1"/>
  <c r="K25" i="16"/>
  <c r="D33" i="16" s="1"/>
  <c r="N18" i="16"/>
  <c r="F26" i="16"/>
  <c r="M26" i="16" s="1"/>
  <c r="F34" i="16" s="1"/>
  <c r="E26" i="16"/>
  <c r="L26" i="16" s="1"/>
  <c r="E34" i="16" s="1"/>
  <c r="J28" i="16"/>
  <c r="C36" i="16" s="1"/>
  <c r="C29" i="16" l="1"/>
  <c r="E20" i="19"/>
  <c r="G26" i="16"/>
  <c r="L25" i="16"/>
  <c r="E33" i="16" s="1"/>
  <c r="E38" i="16" s="1"/>
  <c r="D29" i="16"/>
  <c r="G28" i="16"/>
  <c r="M27" i="18"/>
  <c r="D24" i="18"/>
  <c r="C24" i="18"/>
  <c r="J27" i="18"/>
  <c r="F29" i="16"/>
  <c r="E29" i="16"/>
  <c r="C28" i="18" l="1"/>
  <c r="C29" i="18" s="1"/>
  <c r="C31" i="18" s="1"/>
  <c r="F40" i="16"/>
  <c r="C39" i="16" s="1"/>
  <c r="C41" i="16" s="1"/>
</calcChain>
</file>

<file path=xl/sharedStrings.xml><?xml version="1.0" encoding="utf-8"?>
<sst xmlns="http://schemas.openxmlformats.org/spreadsheetml/2006/main" count="301" uniqueCount="86">
  <si>
    <t>Ü 3-35</t>
  </si>
  <si>
    <t>Aufgabenstellung</t>
  </si>
  <si>
    <t>Sohn/Vater</t>
  </si>
  <si>
    <t>Arbeiter</t>
  </si>
  <si>
    <t>Angest.</t>
  </si>
  <si>
    <t>Beamter</t>
  </si>
  <si>
    <t>Selbständ.</t>
  </si>
  <si>
    <t xml:space="preserve">Randsummen: </t>
  </si>
  <si>
    <t>Spaltenprozente</t>
  </si>
  <si>
    <t>S:</t>
  </si>
  <si>
    <t>Erwartete Häufigkeiten he</t>
  </si>
  <si>
    <t>h - he</t>
  </si>
  <si>
    <t>C =</t>
  </si>
  <si>
    <t xml:space="preserve"> + n :</t>
  </si>
  <si>
    <t>Prof. Dr. Peter Schmidt</t>
  </si>
  <si>
    <t>Lösungshinweise zu den Übungsaufgaben</t>
  </si>
  <si>
    <t>Hilfsgrößen</t>
  </si>
  <si>
    <t>Ü 3-36</t>
  </si>
  <si>
    <t>ledig</t>
  </si>
  <si>
    <t>verheiratet</t>
  </si>
  <si>
    <t>Hilfsgröße</t>
  </si>
  <si>
    <t>Ü 3-37</t>
  </si>
  <si>
    <t>m</t>
  </si>
  <si>
    <t>w</t>
  </si>
  <si>
    <t>Ü 3-38</t>
  </si>
  <si>
    <t>Laufzeit T</t>
  </si>
  <si>
    <t>bis 24 h</t>
  </si>
  <si>
    <t>über 24 bis 48 h</t>
  </si>
  <si>
    <t>Normal-brief</t>
  </si>
  <si>
    <t>Eilbrief</t>
  </si>
  <si>
    <t>Kinder</t>
  </si>
  <si>
    <t>keine Kinder</t>
  </si>
  <si>
    <t>treiben Sport</t>
  </si>
  <si>
    <t>treiben keinen Sport</t>
  </si>
  <si>
    <t xml:space="preserve"> keinen Sport</t>
  </si>
  <si>
    <t>Zeile j</t>
  </si>
  <si>
    <t>Spalte k</t>
  </si>
  <si>
    <t>(h-he)²</t>
  </si>
  <si>
    <t>(h-he)²/he</t>
  </si>
  <si>
    <t>über 48 bis 72 h</t>
  </si>
  <si>
    <t>über 72</t>
  </si>
  <si>
    <t>Statistik schrittweise verstehen</t>
  </si>
  <si>
    <t>Lernschritt I</t>
  </si>
  <si>
    <t>a)</t>
  </si>
  <si>
    <t>W 3-42</t>
  </si>
  <si>
    <t>Kontingenzkoeffizient</t>
  </si>
  <si>
    <t>d)</t>
  </si>
  <si>
    <t>c)</t>
  </si>
  <si>
    <t>Korrelationskoeffizient</t>
  </si>
  <si>
    <t>b)</t>
  </si>
  <si>
    <t>W 3-41</t>
  </si>
  <si>
    <t>Rangfolge ist genau entgegengesetzt, also 3 - 5 - 6 - 4 - 2 - 1</t>
  </si>
  <si>
    <t xml:space="preserve">W 3-40 </t>
  </si>
  <si>
    <t>die vorhergesagten Werte liegen auf einer Geraden</t>
  </si>
  <si>
    <t>alle Werte liegen auf einer fallenden Gerade</t>
  </si>
  <si>
    <t>W 3-39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</si>
  <si>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</si>
  <si>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</si>
  <si>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r>
      <t>(h - he)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/ he</t>
    </r>
  </si>
  <si>
    <r>
      <t xml:space="preserve">c </t>
    </r>
    <r>
      <rPr>
        <b/>
        <vertAlign val="superscript"/>
        <sz val="10"/>
        <rFont val="Symbol"/>
        <family val="1"/>
        <charset val="2"/>
      </rPr>
      <t>2</t>
    </r>
    <r>
      <rPr>
        <b/>
        <sz val="10"/>
        <rFont val="Symbol"/>
        <family val="1"/>
        <charset val="2"/>
      </rPr>
      <t>:</t>
    </r>
    <r>
      <rPr>
        <b/>
        <vertAlign val="superscript"/>
        <sz val="10"/>
        <rFont val="Symbol"/>
        <family val="1"/>
        <charset val="2"/>
      </rPr>
      <t xml:space="preserve"> </t>
    </r>
  </si>
  <si>
    <r>
      <t>C</t>
    </r>
    <r>
      <rPr>
        <b/>
        <vertAlign val="subscript"/>
        <sz val="10"/>
        <rFont val="Arial"/>
        <family val="2"/>
      </rPr>
      <t>korr</t>
    </r>
    <r>
      <rPr>
        <b/>
        <sz val="10"/>
        <rFont val="Arial"/>
        <family val="2"/>
      </rPr>
      <t xml:space="preserve"> =</t>
    </r>
  </si>
  <si>
    <r>
      <t>(h - he)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/ he</t>
    </r>
  </si>
  <si>
    <r>
      <t xml:space="preserve">Alternative Ermittlung  von </t>
    </r>
    <r>
      <rPr>
        <sz val="10"/>
        <rFont val="Symbol"/>
        <family val="1"/>
        <charset val="2"/>
      </rPr>
      <t>c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mittels </t>
    </r>
    <r>
      <rPr>
        <b/>
        <sz val="10"/>
        <rFont val="Arial"/>
        <family val="2"/>
      </rPr>
      <t xml:space="preserve">Arbeitstabelle: </t>
    </r>
  </si>
  <si>
    <r>
      <t>h</t>
    </r>
    <r>
      <rPr>
        <sz val="10"/>
        <rFont val="Arial"/>
        <family val="2"/>
      </rPr>
      <t>(xj;yk)</t>
    </r>
  </si>
  <si>
    <r>
      <t>he</t>
    </r>
    <r>
      <rPr>
        <sz val="10"/>
        <rFont val="Arial"/>
        <family val="2"/>
      </rPr>
      <t xml:space="preserve"> (xj;yk)</t>
    </r>
  </si>
  <si>
    <r>
      <t xml:space="preserve">Diese Tabelle ist für die schriftliche Lösung </t>
    </r>
    <r>
      <rPr>
        <b/>
        <i/>
        <sz val="10"/>
        <rFont val="Times New Roman"/>
        <family val="1"/>
      </rPr>
      <t xml:space="preserve">nicht </t>
    </r>
    <r>
      <rPr>
        <i/>
        <sz val="10"/>
        <rFont val="Times New Roman"/>
        <family val="1"/>
      </rPr>
      <t>nötig</t>
    </r>
  </si>
  <si>
    <r>
      <t xml:space="preserve">c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:</t>
    </r>
    <r>
      <rPr>
        <b/>
        <vertAlign val="superscript"/>
        <sz val="10"/>
        <rFont val="Arial"/>
        <family val="2"/>
      </rPr>
      <t xml:space="preserve"> </t>
    </r>
  </si>
  <si>
    <r>
      <t>C</t>
    </r>
    <r>
      <rPr>
        <b/>
        <vertAlign val="subscript"/>
        <sz val="10"/>
        <rFont val="Arial"/>
        <family val="2"/>
      </rPr>
      <t>korr =</t>
    </r>
  </si>
  <si>
    <t xml:space="preserve">nachträgllich daraus errechnet: </t>
  </si>
  <si>
    <r>
      <t xml:space="preserve">c </t>
    </r>
    <r>
      <rPr>
        <b/>
        <i/>
        <vertAlign val="superscript"/>
        <sz val="10"/>
        <rFont val="Arial"/>
        <family val="2"/>
      </rPr>
      <t xml:space="preserve">2 </t>
    </r>
  </si>
  <si>
    <t xml:space="preserve">nachträglich daraus errechnet: </t>
  </si>
  <si>
    <t>aber in der Praxis wird oft mit Prozenten gearbeitet</t>
  </si>
  <si>
    <r>
      <t xml:space="preserve">c 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>:</t>
    </r>
    <r>
      <rPr>
        <b/>
        <i/>
        <vertAlign val="superscript"/>
        <sz val="10"/>
        <rFont val="Arial"/>
        <family val="2"/>
      </rPr>
      <t xml:space="preserve"> </t>
    </r>
  </si>
  <si>
    <t>h(xj;yk)</t>
  </si>
  <si>
    <t>he (xj;yk)</t>
  </si>
  <si>
    <r>
      <t xml:space="preserve">c </t>
    </r>
    <r>
      <rPr>
        <b/>
        <i/>
        <vertAlign val="superscript"/>
        <sz val="10"/>
        <rFont val="Arial"/>
        <family val="2"/>
      </rPr>
      <t xml:space="preserve">2  </t>
    </r>
  </si>
  <si>
    <t xml:space="preserve">Es existiert ein starker entgegengesetzter Zusammenhang, </t>
  </si>
  <si>
    <t>Der Anteil der erklärten Varianz an der Gesamtvarianz ist 100%,</t>
  </si>
  <si>
    <t>e)</t>
  </si>
  <si>
    <t>f)</t>
  </si>
  <si>
    <t>Variationskoeffizient</t>
  </si>
  <si>
    <t>Geometrisches Mittel</t>
  </si>
  <si>
    <t>Regressionsfunktion</t>
  </si>
  <si>
    <t>Gewichtetes arithmetisches Mittel</t>
  </si>
  <si>
    <t>W 3-39 - W 3-42</t>
  </si>
  <si>
    <t xml:space="preserve">  Wenn "Marktposition" metrisch (Umsatzhöhe, Marktanteil) definiert ist -&gt; r   Wenn es ordinal definiert ist (Position) -&gt;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</si>
</sst>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9" x14ac:knownFonts="1">
    <font>
      <sz val="10"/>
      <name val="Arial"/>
    </font>
    <font>
      <sz val="10"/>
      <name val="Symbol"/>
      <family val="1"/>
      <charset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sz val="10"/>
      <name val="Symbol"/>
      <family val="1"/>
      <charset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Symbol"/>
      <family val="1"/>
      <charset val="2"/>
    </font>
    <font>
      <b/>
      <i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 applyAlignment="1">
      <alignment horizontal="right"/>
    </xf>
    <xf numFmtId="0" fontId="11" fillId="0" borderId="0" xfId="0" applyFont="1"/>
    <xf numFmtId="0" fontId="7" fillId="2" borderId="16" xfId="0" applyFont="1" applyFill="1" applyBorder="1"/>
    <xf numFmtId="0" fontId="7" fillId="2" borderId="0" xfId="0" applyFont="1" applyFill="1"/>
    <xf numFmtId="0" fontId="7" fillId="2" borderId="17" xfId="0" applyFont="1" applyFill="1" applyBorder="1"/>
    <xf numFmtId="0" fontId="0" fillId="2" borderId="16" xfId="0" applyFill="1" applyBorder="1"/>
    <xf numFmtId="0" fontId="0" fillId="2" borderId="0" xfId="0" applyFill="1"/>
    <xf numFmtId="0" fontId="0" fillId="2" borderId="17" xfId="0" applyFill="1" applyBorder="1"/>
    <xf numFmtId="0" fontId="11" fillId="2" borderId="16" xfId="0" applyFont="1" applyFill="1" applyBorder="1"/>
    <xf numFmtId="0" fontId="11" fillId="2" borderId="0" xfId="0" applyFont="1" applyFill="1"/>
    <xf numFmtId="0" fontId="11" fillId="2" borderId="17" xfId="0" applyFont="1" applyFill="1" applyBorder="1"/>
    <xf numFmtId="0" fontId="11" fillId="2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1" applyFill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3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10" fillId="4" borderId="18" xfId="1" applyFill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4" borderId="18" xfId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165" fontId="11" fillId="0" borderId="0" xfId="0" applyNumberFormat="1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22" fillId="0" borderId="0" xfId="1" applyFont="1" applyAlignment="1">
      <alignment horizontal="center"/>
    </xf>
    <xf numFmtId="0" fontId="23" fillId="0" borderId="4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16" fontId="26" fillId="3" borderId="19" xfId="0" applyNumberFormat="1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4" fillId="2" borderId="27" xfId="0" applyFont="1" applyFill="1" applyBorder="1" applyAlignment="1">
      <alignment horizontal="center" vertical="top" wrapText="1"/>
    </xf>
    <xf numFmtId="0" fontId="24" fillId="2" borderId="28" xfId="0" applyFont="1" applyFill="1" applyBorder="1" applyAlignment="1">
      <alignment horizontal="center" vertical="top" wrapText="1"/>
    </xf>
    <xf numFmtId="0" fontId="24" fillId="2" borderId="24" xfId="0" applyFont="1" applyFill="1" applyBorder="1" applyAlignment="1">
      <alignment horizontal="center" vertical="top" wrapText="1"/>
    </xf>
    <xf numFmtId="0" fontId="24" fillId="2" borderId="25" xfId="0" applyFont="1" applyFill="1" applyBorder="1" applyAlignment="1">
      <alignment horizontal="center" vertical="top" wrapText="1"/>
    </xf>
    <xf numFmtId="0" fontId="24" fillId="2" borderId="18" xfId="0" applyFont="1" applyFill="1" applyBorder="1" applyAlignment="1">
      <alignment horizontal="center" vertical="top" wrapText="1"/>
    </xf>
    <xf numFmtId="0" fontId="11" fillId="0" borderId="27" xfId="0" applyFont="1" applyBorder="1"/>
    <xf numFmtId="0" fontId="11" fillId="0" borderId="28" xfId="0" applyFont="1" applyBorder="1"/>
    <xf numFmtId="0" fontId="24" fillId="3" borderId="10" xfId="0" applyFont="1" applyFill="1" applyBorder="1" applyAlignment="1">
      <alignment horizontal="left" vertical="top"/>
    </xf>
    <xf numFmtId="0" fontId="11" fillId="3" borderId="11" xfId="0" applyFont="1" applyFill="1" applyBorder="1"/>
    <xf numFmtId="0" fontId="11" fillId="3" borderId="12" xfId="0" applyFont="1" applyFill="1" applyBorder="1"/>
    <xf numFmtId="0" fontId="23" fillId="0" borderId="10" xfId="0" applyFont="1" applyBorder="1" applyAlignment="1">
      <alignment horizontal="left" vertical="top"/>
    </xf>
    <xf numFmtId="0" fontId="11" fillId="0" borderId="11" xfId="0" applyFont="1" applyBorder="1"/>
    <xf numFmtId="0" fontId="11" fillId="0" borderId="12" xfId="0" applyFont="1" applyBorder="1"/>
    <xf numFmtId="0" fontId="23" fillId="0" borderId="13" xfId="0" applyFont="1" applyBorder="1" applyAlignment="1">
      <alignment horizontal="left" vertical="top"/>
    </xf>
    <xf numFmtId="0" fontId="11" fillId="0" borderId="14" xfId="0" applyFont="1" applyBorder="1"/>
    <xf numFmtId="0" fontId="11" fillId="0" borderId="15" xfId="0" applyFont="1" applyBorder="1"/>
    <xf numFmtId="0" fontId="23" fillId="0" borderId="6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1" fontId="23" fillId="0" borderId="4" xfId="0" applyNumberFormat="1" applyFont="1" applyBorder="1" applyAlignment="1">
      <alignment horizontal="center" vertical="top" wrapText="1"/>
    </xf>
    <xf numFmtId="1" fontId="23" fillId="0" borderId="3" xfId="0" applyNumberFormat="1" applyFont="1" applyBorder="1" applyAlignment="1">
      <alignment horizontal="center" vertical="top" wrapText="1"/>
    </xf>
    <xf numFmtId="1" fontId="23" fillId="0" borderId="9" xfId="0" applyNumberFormat="1" applyFont="1" applyBorder="1" applyAlignment="1">
      <alignment horizontal="center" vertical="top" wrapText="1"/>
    </xf>
    <xf numFmtId="1" fontId="23" fillId="0" borderId="2" xfId="0" applyNumberFormat="1" applyFont="1" applyBorder="1" applyAlignment="1">
      <alignment horizontal="center" vertical="top" wrapText="1"/>
    </xf>
    <xf numFmtId="1" fontId="23" fillId="0" borderId="1" xfId="0" applyNumberFormat="1" applyFont="1" applyBorder="1" applyAlignment="1">
      <alignment horizontal="center" vertical="top" wrapText="1"/>
    </xf>
    <xf numFmtId="1" fontId="23" fillId="0" borderId="7" xfId="0" applyNumberFormat="1" applyFont="1" applyBorder="1" applyAlignment="1">
      <alignment horizontal="center" vertical="top" wrapText="1"/>
    </xf>
    <xf numFmtId="1" fontId="23" fillId="0" borderId="6" xfId="0" applyNumberFormat="1" applyFont="1" applyBorder="1" applyAlignment="1">
      <alignment horizontal="center" vertical="top" wrapText="1"/>
    </xf>
    <xf numFmtId="1" fontId="23" fillId="0" borderId="8" xfId="0" applyNumberFormat="1" applyFont="1" applyBorder="1" applyAlignment="1">
      <alignment horizontal="center" vertical="top" wrapText="1"/>
    </xf>
    <xf numFmtId="1" fontId="23" fillId="0" borderId="5" xfId="0" applyNumberFormat="1" applyFont="1" applyBorder="1" applyAlignment="1">
      <alignment horizontal="center" vertical="top" wrapText="1"/>
    </xf>
    <xf numFmtId="0" fontId="24" fillId="2" borderId="29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23" fillId="0" borderId="31" xfId="0" applyFont="1" applyBorder="1" applyAlignment="1">
      <alignment horizontal="center" vertical="top" wrapText="1"/>
    </xf>
    <xf numFmtId="0" fontId="23" fillId="0" borderId="32" xfId="0" applyFont="1" applyBorder="1" applyAlignment="1">
      <alignment horizontal="center" vertical="top" wrapText="1"/>
    </xf>
    <xf numFmtId="0" fontId="24" fillId="2" borderId="29" xfId="0" applyFont="1" applyFill="1" applyBorder="1" applyAlignment="1">
      <alignment horizontal="center" vertical="top" wrapText="1"/>
    </xf>
    <xf numFmtId="0" fontId="23" fillId="0" borderId="33" xfId="0" applyFont="1" applyBorder="1" applyAlignment="1">
      <alignment horizontal="center" vertical="top" wrapText="1"/>
    </xf>
    <xf numFmtId="0" fontId="23" fillId="0" borderId="34" xfId="0" applyFont="1" applyBorder="1" applyAlignment="1">
      <alignment horizontal="center" vertical="top" wrapText="1"/>
    </xf>
    <xf numFmtId="0" fontId="23" fillId="0" borderId="35" xfId="0" applyFont="1" applyBorder="1" applyAlignment="1">
      <alignment horizontal="center" vertical="top" wrapText="1"/>
    </xf>
    <xf numFmtId="0" fontId="23" fillId="0" borderId="36" xfId="0" applyFont="1" applyBorder="1" applyAlignment="1">
      <alignment horizontal="center" vertical="top" wrapText="1"/>
    </xf>
    <xf numFmtId="1" fontId="23" fillId="0" borderId="26" xfId="0" applyNumberFormat="1" applyFont="1" applyBorder="1" applyAlignment="1">
      <alignment horizontal="center" vertical="top" wrapText="1"/>
    </xf>
    <xf numFmtId="1" fontId="23" fillId="0" borderId="20" xfId="0" applyNumberFormat="1" applyFont="1" applyBorder="1" applyAlignment="1">
      <alignment horizontal="center" vertical="top" wrapText="1"/>
    </xf>
    <xf numFmtId="1" fontId="23" fillId="0" borderId="23" xfId="0" applyNumberFormat="1" applyFont="1" applyBorder="1" applyAlignment="1">
      <alignment horizontal="center" vertical="top" wrapText="1"/>
    </xf>
    <xf numFmtId="1" fontId="23" fillId="0" borderId="21" xfId="0" applyNumberFormat="1" applyFont="1" applyBorder="1" applyAlignment="1">
      <alignment horizontal="center" vertical="top" wrapText="1"/>
    </xf>
    <xf numFmtId="1" fontId="23" fillId="0" borderId="22" xfId="0" applyNumberFormat="1" applyFont="1" applyBorder="1" applyAlignment="1">
      <alignment horizontal="center" vertical="top" wrapText="1"/>
    </xf>
    <xf numFmtId="0" fontId="25" fillId="2" borderId="18" xfId="0" applyFont="1" applyFill="1" applyBorder="1" applyAlignment="1">
      <alignment horizontal="center"/>
    </xf>
    <xf numFmtId="0" fontId="27" fillId="2" borderId="29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2" fontId="15" fillId="0" borderId="18" xfId="0" applyNumberFormat="1" applyFont="1" applyBorder="1" applyAlignment="1">
      <alignment horizontal="center"/>
    </xf>
    <xf numFmtId="165" fontId="15" fillId="0" borderId="1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" fontId="26" fillId="3" borderId="19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top" wrapText="1"/>
    </xf>
    <xf numFmtId="0" fontId="24" fillId="2" borderId="13" xfId="0" applyFont="1" applyFill="1" applyBorder="1" applyAlignment="1">
      <alignment horizontal="center" vertical="top" wrapText="1"/>
    </xf>
    <xf numFmtId="0" fontId="24" fillId="2" borderId="12" xfId="0" applyFont="1" applyFill="1" applyBorder="1" applyAlignment="1">
      <alignment horizontal="center" vertical="top" wrapText="1"/>
    </xf>
    <xf numFmtId="0" fontId="23" fillId="0" borderId="37" xfId="0" applyFont="1" applyBorder="1" applyAlignment="1">
      <alignment horizontal="center" vertical="top" wrapText="1"/>
    </xf>
    <xf numFmtId="0" fontId="23" fillId="0" borderId="38" xfId="0" applyFont="1" applyBorder="1" applyAlignment="1">
      <alignment horizontal="center" vertical="top" wrapText="1"/>
    </xf>
    <xf numFmtId="0" fontId="25" fillId="2" borderId="27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 vertical="top" wrapText="1"/>
    </xf>
    <xf numFmtId="0" fontId="25" fillId="2" borderId="24" xfId="0" applyFont="1" applyFill="1" applyBorder="1" applyAlignment="1">
      <alignment horizontal="center"/>
    </xf>
    <xf numFmtId="164" fontId="15" fillId="0" borderId="18" xfId="0" applyNumberFormat="1" applyFont="1" applyBorder="1" applyAlignment="1">
      <alignment horizontal="center"/>
    </xf>
    <xf numFmtId="165" fontId="11" fillId="0" borderId="18" xfId="0" applyNumberFormat="1" applyFont="1" applyBorder="1" applyAlignment="1">
      <alignment horizontal="center"/>
    </xf>
    <xf numFmtId="0" fontId="11" fillId="0" borderId="29" xfId="0" applyFont="1" applyBorder="1"/>
    <xf numFmtId="0" fontId="11" fillId="3" borderId="10" xfId="0" applyFont="1" applyFill="1" applyBorder="1"/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164" fontId="25" fillId="2" borderId="28" xfId="0" applyNumberFormat="1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1" fillId="0" borderId="18" xfId="0" applyFont="1" applyBorder="1" applyAlignment="1">
      <alignment horizontal="center"/>
    </xf>
    <xf numFmtId="0" fontId="27" fillId="2" borderId="1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2" fontId="23" fillId="0" borderId="3" xfId="0" applyNumberFormat="1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 wrapText="1"/>
    </xf>
    <xf numFmtId="2" fontId="23" fillId="0" borderId="26" xfId="0" applyNumberFormat="1" applyFont="1" applyBorder="1" applyAlignment="1">
      <alignment horizontal="center" vertical="center" wrapText="1"/>
    </xf>
    <xf numFmtId="2" fontId="23" fillId="0" borderId="38" xfId="0" applyNumberFormat="1" applyFont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2" fontId="23" fillId="0" borderId="31" xfId="0" applyNumberFormat="1" applyFont="1" applyBorder="1" applyAlignment="1">
      <alignment horizontal="center" vertical="center" wrapText="1"/>
    </xf>
    <xf numFmtId="2" fontId="23" fillId="0" borderId="34" xfId="0" applyNumberFormat="1" applyFont="1" applyBorder="1" applyAlignment="1">
      <alignment horizontal="center" vertical="center" wrapText="1"/>
    </xf>
    <xf numFmtId="2" fontId="23" fillId="0" borderId="21" xfId="0" applyNumberFormat="1" applyFont="1" applyBorder="1" applyAlignment="1">
      <alignment horizontal="center" vertical="center" wrapText="1"/>
    </xf>
    <xf numFmtId="2" fontId="23" fillId="0" borderId="22" xfId="0" applyNumberFormat="1" applyFont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/>
    </xf>
    <xf numFmtId="0" fontId="10" fillId="0" borderId="0" xfId="1" applyFill="1" applyBorder="1" applyAlignment="1">
      <alignment horizontal="center"/>
    </xf>
    <xf numFmtId="16" fontId="13" fillId="3" borderId="29" xfId="0" applyNumberFormat="1" applyFont="1" applyFill="1" applyBorder="1" applyAlignment="1">
      <alignment horizontal="center" vertical="center"/>
    </xf>
    <xf numFmtId="0" fontId="11" fillId="0" borderId="10" xfId="0" applyFont="1" applyBorder="1"/>
    <xf numFmtId="0" fontId="11" fillId="0" borderId="13" xfId="0" applyFont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zoomScaleNormal="100" workbookViewId="0">
      <selection activeCell="D16" sqref="D16"/>
    </sheetView>
  </sheetViews>
  <sheetFormatPr baseColWidth="10" defaultRowHeight="12.75" x14ac:dyDescent="0.35"/>
  <cols>
    <col min="4" max="4" width="19.6640625" customWidth="1"/>
  </cols>
  <sheetData>
    <row r="1" spans="1:7" ht="13.15" thickBot="1" x14ac:dyDescent="0.4">
      <c r="A1" s="3"/>
      <c r="B1" s="3"/>
      <c r="C1" s="3"/>
      <c r="D1" s="3"/>
      <c r="E1" s="3"/>
      <c r="F1" s="3"/>
      <c r="G1" s="3"/>
    </row>
    <row r="2" spans="1:7" ht="13.15" thickBot="1" x14ac:dyDescent="0.4">
      <c r="A2" s="3"/>
      <c r="B2" s="6"/>
      <c r="C2" s="7"/>
      <c r="D2" s="7" t="s">
        <v>14</v>
      </c>
      <c r="E2" s="7"/>
      <c r="F2" s="8"/>
      <c r="G2" s="3"/>
    </row>
    <row r="3" spans="1:7" ht="22.5" x14ac:dyDescent="0.6">
      <c r="A3" s="3"/>
      <c r="B3" s="179" t="s">
        <v>41</v>
      </c>
      <c r="C3" s="180"/>
      <c r="D3" s="180"/>
      <c r="E3" s="180"/>
      <c r="F3" s="181"/>
      <c r="G3" s="3"/>
    </row>
    <row r="4" spans="1:7" ht="18" thickBot="1" x14ac:dyDescent="0.55000000000000004">
      <c r="A4" s="3"/>
      <c r="B4" s="182" t="s">
        <v>15</v>
      </c>
      <c r="C4" s="183"/>
      <c r="D4" s="183"/>
      <c r="E4" s="183"/>
      <c r="F4" s="184"/>
      <c r="G4" s="3"/>
    </row>
    <row r="5" spans="1:7" x14ac:dyDescent="0.35">
      <c r="A5" s="9"/>
      <c r="B5" s="10"/>
      <c r="C5" s="11"/>
      <c r="D5" s="11"/>
      <c r="E5" s="11"/>
      <c r="F5" s="12"/>
    </row>
    <row r="6" spans="1:7" ht="13.15" thickBot="1" x14ac:dyDescent="0.4">
      <c r="A6" s="9"/>
      <c r="B6" s="13"/>
      <c r="C6" s="14"/>
      <c r="D6" s="14"/>
      <c r="E6" s="14"/>
      <c r="F6" s="15"/>
    </row>
    <row r="7" spans="1:7" ht="22.5" x14ac:dyDescent="0.6">
      <c r="A7" s="9"/>
      <c r="B7" s="179" t="s">
        <v>42</v>
      </c>
      <c r="C7" s="180"/>
      <c r="D7" s="180"/>
      <c r="E7" s="180"/>
      <c r="F7" s="181"/>
    </row>
    <row r="8" spans="1:7" ht="13.5" thickBot="1" x14ac:dyDescent="0.45">
      <c r="A8" s="9"/>
      <c r="B8" s="185"/>
      <c r="C8" s="186"/>
      <c r="D8" s="186"/>
      <c r="E8" s="186"/>
      <c r="F8" s="187"/>
    </row>
    <row r="9" spans="1:7" x14ac:dyDescent="0.35">
      <c r="A9" s="9"/>
      <c r="B9" s="16"/>
      <c r="C9" s="17"/>
      <c r="D9" s="17"/>
      <c r="E9" s="17"/>
      <c r="F9" s="18"/>
    </row>
    <row r="10" spans="1:7" x14ac:dyDescent="0.35">
      <c r="A10" s="9"/>
      <c r="B10" s="188"/>
      <c r="C10" s="189"/>
      <c r="D10" s="189"/>
      <c r="E10" s="189"/>
      <c r="F10" s="190"/>
    </row>
    <row r="11" spans="1:7" x14ac:dyDescent="0.35">
      <c r="A11" s="9"/>
      <c r="B11" s="188"/>
      <c r="C11" s="189"/>
      <c r="D11" s="189"/>
      <c r="E11" s="189"/>
      <c r="F11" s="190"/>
    </row>
    <row r="12" spans="1:7" x14ac:dyDescent="0.35">
      <c r="A12" s="9"/>
      <c r="B12" s="19"/>
      <c r="C12" s="20"/>
      <c r="D12" s="21" t="s">
        <v>0</v>
      </c>
      <c r="E12" s="20"/>
      <c r="F12" s="22"/>
    </row>
    <row r="13" spans="1:7" x14ac:dyDescent="0.35">
      <c r="A13" s="9"/>
      <c r="B13" s="19"/>
      <c r="C13" s="20"/>
      <c r="D13" s="21" t="s">
        <v>17</v>
      </c>
      <c r="E13" s="20"/>
      <c r="F13" s="22"/>
    </row>
    <row r="14" spans="1:7" x14ac:dyDescent="0.35">
      <c r="A14" s="9"/>
      <c r="B14" s="19"/>
      <c r="C14" s="20"/>
      <c r="D14" s="21" t="s">
        <v>21</v>
      </c>
      <c r="E14" s="20"/>
      <c r="F14" s="22"/>
    </row>
    <row r="15" spans="1:7" x14ac:dyDescent="0.35">
      <c r="A15" s="9"/>
      <c r="B15" s="19"/>
      <c r="C15" s="20"/>
      <c r="D15" s="21" t="s">
        <v>24</v>
      </c>
      <c r="E15" s="20"/>
      <c r="F15" s="22"/>
    </row>
    <row r="16" spans="1:7" x14ac:dyDescent="0.35">
      <c r="A16" s="9"/>
      <c r="B16" s="19"/>
      <c r="C16" s="20"/>
      <c r="D16" s="21" t="s">
        <v>84</v>
      </c>
      <c r="E16" s="20"/>
      <c r="F16" s="22"/>
    </row>
    <row r="17" spans="1:6" x14ac:dyDescent="0.35">
      <c r="A17" s="9"/>
      <c r="B17" s="16"/>
      <c r="C17" s="17"/>
      <c r="D17" s="17"/>
      <c r="E17" s="17"/>
      <c r="F17" s="18"/>
    </row>
    <row r="18" spans="1:6" x14ac:dyDescent="0.35">
      <c r="A18" s="9"/>
      <c r="B18" s="16"/>
      <c r="C18" s="17"/>
      <c r="D18" s="17"/>
      <c r="E18" s="17"/>
      <c r="F18" s="18"/>
    </row>
    <row r="19" spans="1:6" ht="13.15" thickBot="1" x14ac:dyDescent="0.4">
      <c r="A19" s="9"/>
      <c r="B19" s="23"/>
      <c r="C19" s="24"/>
      <c r="D19" s="24"/>
      <c r="E19" s="24"/>
      <c r="F19" s="25"/>
    </row>
    <row r="20" spans="1:6" x14ac:dyDescent="0.35">
      <c r="A20" s="9"/>
      <c r="B20" s="9"/>
      <c r="C20" s="9"/>
      <c r="D20" s="9"/>
      <c r="E20" s="9"/>
      <c r="F20" s="9"/>
    </row>
  </sheetData>
  <mergeCells count="5">
    <mergeCell ref="B3:F3"/>
    <mergeCell ref="B4:F4"/>
    <mergeCell ref="B7:F7"/>
    <mergeCell ref="B8:F8"/>
    <mergeCell ref="B10:F11"/>
  </mergeCells>
  <hyperlinks>
    <hyperlink ref="D14" location="'Ü 3-37'!A1" display="Ü 3-37" xr:uid="{00000000-0004-0000-0000-000000000000}"/>
    <hyperlink ref="D13" location="'Ü 3-36'!A1" display="Ü 3-36" xr:uid="{00000000-0004-0000-0000-000001000000}"/>
    <hyperlink ref="D12" location="'Ü 3-35'!A1" display="Ü 3-35" xr:uid="{00000000-0004-0000-0000-000002000000}"/>
    <hyperlink ref="D15" location="'Ü 3-38'!A1" display="Ü 3-38" xr:uid="{00000000-0004-0000-0000-000003000000}"/>
    <hyperlink ref="D16" location="'W 3-39 - W 3-42'!A1" display="W 3-39 - W 3-42" xr:uid="{00000000-0004-0000-0000-000004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6">
    <pageSetUpPr fitToPage="1"/>
  </sheetPr>
  <dimension ref="A1:O47"/>
  <sheetViews>
    <sheetView showGridLines="0" zoomScaleNormal="100" workbookViewId="0">
      <selection activeCell="C4" sqref="C4"/>
    </sheetView>
  </sheetViews>
  <sheetFormatPr baseColWidth="10" defaultRowHeight="12.75" x14ac:dyDescent="0.35"/>
  <cols>
    <col min="1" max="1" width="11.53125" style="9"/>
    <col min="2" max="2" width="23.1328125" style="9" bestFit="1" customWidth="1"/>
    <col min="3" max="7" width="11.53125" style="9"/>
    <col min="8" max="8" width="6.46484375" style="9" customWidth="1"/>
    <col min="9" max="9" width="18.6640625" style="9" customWidth="1"/>
    <col min="10" max="15" width="11.53125" style="9"/>
  </cols>
  <sheetData>
    <row r="1" spans="1:14" s="3" customFormat="1" ht="13.15" x14ac:dyDescent="0.4">
      <c r="A1" s="3" t="s">
        <v>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" customForma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3.15" thickBot="1" x14ac:dyDescent="0.4"/>
    <row r="4" spans="1:14" ht="13.15" thickBot="1" x14ac:dyDescent="0.4">
      <c r="B4" s="26" t="s">
        <v>57</v>
      </c>
      <c r="C4" s="28" t="s">
        <v>17</v>
      </c>
    </row>
    <row r="5" spans="1:14" x14ac:dyDescent="0.35">
      <c r="B5" s="34"/>
      <c r="C5" s="34"/>
    </row>
    <row r="6" spans="1:14" ht="13.15" thickBot="1" x14ac:dyDescent="0.4"/>
    <row r="7" spans="1:14" ht="13.5" thickBot="1" x14ac:dyDescent="0.45">
      <c r="B7" s="41" t="s">
        <v>0</v>
      </c>
    </row>
    <row r="8" spans="1:14" ht="13.15" thickBot="1" x14ac:dyDescent="0.4">
      <c r="B8" s="43" t="s">
        <v>1</v>
      </c>
    </row>
    <row r="9" spans="1:14" ht="13.5" thickBot="1" x14ac:dyDescent="0.4">
      <c r="B9" s="54" t="s">
        <v>2</v>
      </c>
      <c r="C9" s="50" t="s">
        <v>3</v>
      </c>
      <c r="D9" s="50" t="s">
        <v>4</v>
      </c>
      <c r="E9" s="50" t="s">
        <v>5</v>
      </c>
      <c r="F9" s="51" t="s">
        <v>6</v>
      </c>
      <c r="H9" s="36"/>
    </row>
    <row r="10" spans="1:14" ht="13.5" thickBot="1" x14ac:dyDescent="0.4">
      <c r="B10" s="52" t="s">
        <v>3</v>
      </c>
      <c r="C10" s="35">
        <v>40</v>
      </c>
      <c r="D10" s="37">
        <v>10</v>
      </c>
      <c r="E10" s="37">
        <v>0</v>
      </c>
      <c r="F10" s="49">
        <v>0</v>
      </c>
    </row>
    <row r="11" spans="1:14" ht="13.5" thickBot="1" x14ac:dyDescent="0.4">
      <c r="B11" s="52" t="s">
        <v>4</v>
      </c>
      <c r="C11" s="39">
        <v>40</v>
      </c>
      <c r="D11" s="44">
        <v>25</v>
      </c>
      <c r="E11" s="44">
        <v>5</v>
      </c>
      <c r="F11" s="45">
        <v>10</v>
      </c>
      <c r="H11" s="36"/>
      <c r="I11" s="57" t="s">
        <v>68</v>
      </c>
      <c r="J11" s="58"/>
      <c r="K11" s="59"/>
    </row>
    <row r="12" spans="1:14" ht="13.15" x14ac:dyDescent="0.35">
      <c r="B12" s="52" t="s">
        <v>5</v>
      </c>
      <c r="C12" s="39">
        <v>10</v>
      </c>
      <c r="D12" s="44">
        <v>25</v>
      </c>
      <c r="E12" s="44">
        <v>25</v>
      </c>
      <c r="F12" s="45">
        <v>0</v>
      </c>
      <c r="H12" s="36"/>
      <c r="I12" s="60" t="s">
        <v>65</v>
      </c>
      <c r="J12" s="61"/>
      <c r="K12" s="61"/>
      <c r="L12" s="62"/>
    </row>
    <row r="13" spans="1:14" ht="13.5" thickBot="1" x14ac:dyDescent="0.4">
      <c r="B13" s="53" t="s">
        <v>6</v>
      </c>
      <c r="C13" s="48">
        <v>0</v>
      </c>
      <c r="D13" s="46">
        <v>0</v>
      </c>
      <c r="E13" s="46">
        <v>0</v>
      </c>
      <c r="F13" s="47">
        <v>10</v>
      </c>
      <c r="H13" s="36"/>
      <c r="I13" s="63" t="s">
        <v>71</v>
      </c>
      <c r="J13" s="64"/>
      <c r="K13" s="64"/>
      <c r="L13" s="65"/>
    </row>
    <row r="14" spans="1:14" ht="13.15" thickBot="1" x14ac:dyDescent="0.4"/>
    <row r="15" spans="1:14" ht="13.5" thickBot="1" x14ac:dyDescent="0.45">
      <c r="B15" s="43" t="s">
        <v>7</v>
      </c>
      <c r="C15" s="29"/>
      <c r="D15" s="29"/>
      <c r="E15" s="29"/>
      <c r="F15" s="29"/>
      <c r="G15" s="29"/>
      <c r="H15" s="29"/>
      <c r="I15" s="43" t="s">
        <v>8</v>
      </c>
      <c r="J15" s="29"/>
      <c r="K15" s="29"/>
      <c r="L15" s="29"/>
      <c r="M15" s="29"/>
      <c r="N15" s="29"/>
    </row>
    <row r="16" spans="1:14" ht="13.5" thickBot="1" x14ac:dyDescent="0.45">
      <c r="B16" s="54" t="s">
        <v>2</v>
      </c>
      <c r="C16" s="50" t="s">
        <v>3</v>
      </c>
      <c r="D16" s="50" t="s">
        <v>4</v>
      </c>
      <c r="E16" s="50" t="s">
        <v>5</v>
      </c>
      <c r="F16" s="50" t="s">
        <v>6</v>
      </c>
      <c r="G16" s="69" t="s">
        <v>9</v>
      </c>
      <c r="H16" s="29"/>
      <c r="I16" s="54" t="s">
        <v>2</v>
      </c>
      <c r="J16" s="50" t="s">
        <v>3</v>
      </c>
      <c r="K16" s="50" t="s">
        <v>4</v>
      </c>
      <c r="L16" s="50" t="s">
        <v>5</v>
      </c>
      <c r="M16" s="50" t="s">
        <v>6</v>
      </c>
      <c r="N16" s="69" t="s">
        <v>9</v>
      </c>
    </row>
    <row r="17" spans="2:14" ht="13.15" x14ac:dyDescent="0.4">
      <c r="B17" s="52" t="s">
        <v>3</v>
      </c>
      <c r="C17" s="35">
        <f>C10</f>
        <v>40</v>
      </c>
      <c r="D17" s="37">
        <f>D10</f>
        <v>10</v>
      </c>
      <c r="E17" s="37">
        <f>E10</f>
        <v>0</v>
      </c>
      <c r="F17" s="67">
        <f>F10</f>
        <v>0</v>
      </c>
      <c r="G17" s="70">
        <f>SUM(C17:F17)</f>
        <v>50</v>
      </c>
      <c r="H17" s="29"/>
      <c r="I17" s="52" t="s">
        <v>3</v>
      </c>
      <c r="J17" s="73">
        <f>C17/C$21*100</f>
        <v>44.444444444444443</v>
      </c>
      <c r="K17" s="74">
        <f>D17/D$21*100</f>
        <v>16.666666666666664</v>
      </c>
      <c r="L17" s="74">
        <f>E17/E$21*100</f>
        <v>0</v>
      </c>
      <c r="M17" s="75">
        <f>F17/F$21*100</f>
        <v>0</v>
      </c>
      <c r="N17" s="70">
        <f>G17/G$21*100</f>
        <v>25</v>
      </c>
    </row>
    <row r="18" spans="2:14" ht="13.15" x14ac:dyDescent="0.4">
      <c r="B18" s="52" t="s">
        <v>4</v>
      </c>
      <c r="C18" s="39">
        <f t="shared" ref="C18:F20" si="0">C11</f>
        <v>40</v>
      </c>
      <c r="D18" s="44">
        <f t="shared" si="0"/>
        <v>25</v>
      </c>
      <c r="E18" s="44">
        <f t="shared" si="0"/>
        <v>5</v>
      </c>
      <c r="F18" s="38">
        <f t="shared" si="0"/>
        <v>10</v>
      </c>
      <c r="G18" s="70">
        <f>SUM(C18:F18)</f>
        <v>80</v>
      </c>
      <c r="H18" s="29"/>
      <c r="I18" s="52" t="s">
        <v>4</v>
      </c>
      <c r="J18" s="76">
        <f t="shared" ref="J18:M20" si="1">C18/C$21*100</f>
        <v>44.444444444444443</v>
      </c>
      <c r="K18" s="77">
        <f t="shared" si="1"/>
        <v>41.666666666666671</v>
      </c>
      <c r="L18" s="77">
        <f t="shared" si="1"/>
        <v>16.666666666666664</v>
      </c>
      <c r="M18" s="78">
        <f t="shared" si="1"/>
        <v>50</v>
      </c>
      <c r="N18" s="70">
        <f>G18/G$21*100</f>
        <v>40</v>
      </c>
    </row>
    <row r="19" spans="2:14" ht="13.15" x14ac:dyDescent="0.4">
      <c r="B19" s="52" t="s">
        <v>5</v>
      </c>
      <c r="C19" s="39">
        <f t="shared" si="0"/>
        <v>10</v>
      </c>
      <c r="D19" s="44">
        <f t="shared" si="0"/>
        <v>25</v>
      </c>
      <c r="E19" s="44">
        <f t="shared" si="0"/>
        <v>25</v>
      </c>
      <c r="F19" s="38">
        <f t="shared" si="0"/>
        <v>0</v>
      </c>
      <c r="G19" s="70">
        <f>SUM(C19:F19)</f>
        <v>60</v>
      </c>
      <c r="H19" s="29"/>
      <c r="I19" s="52" t="s">
        <v>5</v>
      </c>
      <c r="J19" s="76">
        <f t="shared" si="1"/>
        <v>11.111111111111111</v>
      </c>
      <c r="K19" s="77">
        <f t="shared" si="1"/>
        <v>41.666666666666671</v>
      </c>
      <c r="L19" s="77">
        <f t="shared" si="1"/>
        <v>83.333333333333343</v>
      </c>
      <c r="M19" s="78">
        <f t="shared" si="1"/>
        <v>0</v>
      </c>
      <c r="N19" s="70">
        <f>G19/G$21*100</f>
        <v>30</v>
      </c>
    </row>
    <row r="20" spans="2:14" ht="13.5" thickBot="1" x14ac:dyDescent="0.45">
      <c r="B20" s="52" t="s">
        <v>6</v>
      </c>
      <c r="C20" s="66">
        <f t="shared" si="0"/>
        <v>0</v>
      </c>
      <c r="D20" s="40">
        <f t="shared" si="0"/>
        <v>0</v>
      </c>
      <c r="E20" s="40">
        <f t="shared" si="0"/>
        <v>0</v>
      </c>
      <c r="F20" s="68">
        <f t="shared" si="0"/>
        <v>10</v>
      </c>
      <c r="G20" s="70">
        <f>SUM(C20:F20)</f>
        <v>10</v>
      </c>
      <c r="H20" s="29"/>
      <c r="I20" s="52" t="s">
        <v>6</v>
      </c>
      <c r="J20" s="79">
        <f t="shared" si="1"/>
        <v>0</v>
      </c>
      <c r="K20" s="80">
        <f t="shared" si="1"/>
        <v>0</v>
      </c>
      <c r="L20" s="80">
        <f t="shared" si="1"/>
        <v>0</v>
      </c>
      <c r="M20" s="81">
        <f t="shared" si="1"/>
        <v>50</v>
      </c>
      <c r="N20" s="70">
        <f>G20/G$21*100</f>
        <v>5</v>
      </c>
    </row>
    <row r="21" spans="2:14" ht="13.5" thickBot="1" x14ac:dyDescent="0.45">
      <c r="B21" s="69" t="s">
        <v>9</v>
      </c>
      <c r="C21" s="72">
        <f>SUM(C17:C20)</f>
        <v>90</v>
      </c>
      <c r="D21" s="72">
        <f>SUM(D17:D20)</f>
        <v>60</v>
      </c>
      <c r="E21" s="72">
        <f>SUM(E17:E20)</f>
        <v>30</v>
      </c>
      <c r="F21" s="72">
        <f>SUM(F17:F20)</f>
        <v>20</v>
      </c>
      <c r="G21" s="71">
        <f>SUM(G17:G20)</f>
        <v>200</v>
      </c>
      <c r="H21" s="29"/>
      <c r="I21" s="69" t="s">
        <v>9</v>
      </c>
      <c r="J21" s="82">
        <f>SUM(J17:J20)</f>
        <v>100</v>
      </c>
      <c r="K21" s="72">
        <f>SUM(K17:K20)</f>
        <v>100</v>
      </c>
      <c r="L21" s="72">
        <f>SUM(L17:L20)</f>
        <v>100</v>
      </c>
      <c r="M21" s="72">
        <f>SUM(M17:M20)</f>
        <v>100</v>
      </c>
      <c r="N21" s="83">
        <v>100</v>
      </c>
    </row>
    <row r="22" spans="2:14" ht="13.5" thickBot="1" x14ac:dyDescent="0.45">
      <c r="G22" s="29"/>
      <c r="H22" s="29"/>
      <c r="I22" s="29"/>
      <c r="J22" s="29"/>
      <c r="K22" s="29"/>
      <c r="L22" s="29"/>
      <c r="M22" s="29"/>
      <c r="N22" s="29"/>
    </row>
    <row r="23" spans="2:14" ht="13.5" thickBot="1" x14ac:dyDescent="0.45">
      <c r="B23" s="43" t="s">
        <v>10</v>
      </c>
      <c r="C23" s="29"/>
      <c r="D23" s="29"/>
      <c r="E23" s="29"/>
      <c r="F23" s="29"/>
      <c r="G23" s="29"/>
      <c r="H23" s="29"/>
      <c r="I23" s="43" t="s">
        <v>11</v>
      </c>
      <c r="J23" s="29"/>
      <c r="K23" s="29"/>
      <c r="L23" s="29"/>
      <c r="M23" s="29"/>
      <c r="N23" s="29"/>
    </row>
    <row r="24" spans="2:14" ht="13.5" thickBot="1" x14ac:dyDescent="0.45">
      <c r="B24" s="54" t="s">
        <v>2</v>
      </c>
      <c r="C24" s="50" t="s">
        <v>3</v>
      </c>
      <c r="D24" s="50" t="s">
        <v>4</v>
      </c>
      <c r="E24" s="50" t="s">
        <v>5</v>
      </c>
      <c r="F24" s="50" t="s">
        <v>6</v>
      </c>
      <c r="G24" s="69" t="s">
        <v>9</v>
      </c>
      <c r="I24" s="54" t="s">
        <v>2</v>
      </c>
      <c r="J24" s="88" t="s">
        <v>3</v>
      </c>
      <c r="K24" s="50" t="s">
        <v>4</v>
      </c>
      <c r="L24" s="50" t="s">
        <v>5</v>
      </c>
      <c r="M24" s="51" t="s">
        <v>6</v>
      </c>
      <c r="N24"/>
    </row>
    <row r="25" spans="2:14" ht="13.15" x14ac:dyDescent="0.35">
      <c r="B25" s="52" t="s">
        <v>3</v>
      </c>
      <c r="C25" s="35">
        <f>C$21*G17/$G$21</f>
        <v>22.5</v>
      </c>
      <c r="D25" s="37">
        <f>D$21*G17/$G$21</f>
        <v>15</v>
      </c>
      <c r="E25" s="37">
        <f>E$21*G17/$G$21</f>
        <v>7.5</v>
      </c>
      <c r="F25" s="67">
        <f>F$21*G17/$G$21</f>
        <v>5</v>
      </c>
      <c r="G25" s="70">
        <f>SUM(C25:F25)</f>
        <v>50</v>
      </c>
      <c r="I25" s="84" t="s">
        <v>3</v>
      </c>
      <c r="J25" s="89">
        <f t="shared" ref="J25:M28" si="2">C10-C25</f>
        <v>17.5</v>
      </c>
      <c r="K25" s="86">
        <f t="shared" si="2"/>
        <v>-5</v>
      </c>
      <c r="L25" s="86">
        <f t="shared" si="2"/>
        <v>-7.5</v>
      </c>
      <c r="M25" s="90">
        <f t="shared" si="2"/>
        <v>-5</v>
      </c>
      <c r="N25"/>
    </row>
    <row r="26" spans="2:14" ht="13.15" x14ac:dyDescent="0.35">
      <c r="B26" s="52" t="s">
        <v>4</v>
      </c>
      <c r="C26" s="39">
        <f>C$21*G18/$G$21</f>
        <v>36</v>
      </c>
      <c r="D26" s="44">
        <f>D$21*G18/$G$21</f>
        <v>24</v>
      </c>
      <c r="E26" s="44">
        <f>E$21*G18/$G$21</f>
        <v>12</v>
      </c>
      <c r="F26" s="38">
        <f>F$21*G18/$G$21</f>
        <v>8</v>
      </c>
      <c r="G26" s="70">
        <f>SUM(C26:F26)</f>
        <v>80</v>
      </c>
      <c r="I26" s="52" t="s">
        <v>4</v>
      </c>
      <c r="J26" s="91">
        <f t="shared" si="2"/>
        <v>4</v>
      </c>
      <c r="K26" s="44">
        <f t="shared" si="2"/>
        <v>1</v>
      </c>
      <c r="L26" s="44">
        <f t="shared" si="2"/>
        <v>-7</v>
      </c>
      <c r="M26" s="45">
        <f t="shared" si="2"/>
        <v>2</v>
      </c>
      <c r="N26"/>
    </row>
    <row r="27" spans="2:14" ht="13.15" x14ac:dyDescent="0.4">
      <c r="B27" s="52" t="s">
        <v>5</v>
      </c>
      <c r="C27" s="39">
        <f>C$21*G19/$G$21</f>
        <v>27</v>
      </c>
      <c r="D27" s="44">
        <f>D$21*G19/$G$21</f>
        <v>18</v>
      </c>
      <c r="E27" s="44">
        <f>E$21*G19/$G$21</f>
        <v>9</v>
      </c>
      <c r="F27" s="38">
        <f>F$21*G19/$G$21</f>
        <v>6</v>
      </c>
      <c r="G27" s="70">
        <f>SUM(C27:F27)</f>
        <v>60</v>
      </c>
      <c r="H27" s="30"/>
      <c r="I27" s="52" t="s">
        <v>5</v>
      </c>
      <c r="J27" s="91">
        <f t="shared" si="2"/>
        <v>-17</v>
      </c>
      <c r="K27" s="44">
        <f t="shared" si="2"/>
        <v>7</v>
      </c>
      <c r="L27" s="44">
        <f t="shared" si="2"/>
        <v>16</v>
      </c>
      <c r="M27" s="45">
        <f t="shared" si="2"/>
        <v>-6</v>
      </c>
      <c r="N27"/>
    </row>
    <row r="28" spans="2:14" ht="13.5" thickBot="1" x14ac:dyDescent="0.4">
      <c r="B28" s="52" t="s">
        <v>6</v>
      </c>
      <c r="C28" s="66">
        <f>C$21*G20/$G$21</f>
        <v>4.5</v>
      </c>
      <c r="D28" s="40">
        <f>D$21*G20/$G$21</f>
        <v>3</v>
      </c>
      <c r="E28" s="40">
        <f>E$21*G20/$G$21</f>
        <v>1.5</v>
      </c>
      <c r="F28" s="68">
        <f>F$21*G20/$G$21</f>
        <v>1</v>
      </c>
      <c r="G28" s="70">
        <f>SUM(C28:F28)</f>
        <v>10</v>
      </c>
      <c r="I28" s="53" t="s">
        <v>6</v>
      </c>
      <c r="J28" s="92">
        <f t="shared" si="2"/>
        <v>-4.5</v>
      </c>
      <c r="K28" s="46">
        <f t="shared" si="2"/>
        <v>-3</v>
      </c>
      <c r="L28" s="46">
        <f t="shared" si="2"/>
        <v>-1.5</v>
      </c>
      <c r="M28" s="47">
        <f t="shared" si="2"/>
        <v>9</v>
      </c>
      <c r="N28"/>
    </row>
    <row r="29" spans="2:14" ht="13.5" thickBot="1" x14ac:dyDescent="0.45">
      <c r="B29" s="69" t="s">
        <v>9</v>
      </c>
      <c r="C29" s="72">
        <f>SUM(C25:C28)</f>
        <v>90</v>
      </c>
      <c r="D29" s="72">
        <f>SUM(D25:D28)</f>
        <v>60</v>
      </c>
      <c r="E29" s="72">
        <f>SUM(E25:E28)</f>
        <v>30</v>
      </c>
      <c r="F29" s="72">
        <f>SUM(F25:F28)</f>
        <v>20</v>
      </c>
      <c r="G29" s="71">
        <v>200</v>
      </c>
      <c r="J29" s="29"/>
      <c r="K29" s="29"/>
      <c r="L29" s="29"/>
      <c r="M29" s="29"/>
      <c r="N29" s="29"/>
    </row>
    <row r="30" spans="2:14" ht="13.5" thickBot="1" x14ac:dyDescent="0.45">
      <c r="J30" s="29"/>
      <c r="K30" s="29"/>
      <c r="L30" s="29"/>
      <c r="M30" s="29"/>
      <c r="N30" s="29"/>
    </row>
    <row r="31" spans="2:14" ht="15" thickBot="1" x14ac:dyDescent="0.45">
      <c r="B31" s="43" t="s">
        <v>58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2:14" ht="13.5" thickBot="1" x14ac:dyDescent="0.45">
      <c r="B32" s="54" t="s">
        <v>2</v>
      </c>
      <c r="C32" s="50" t="s">
        <v>3</v>
      </c>
      <c r="D32" s="50" t="s">
        <v>4</v>
      </c>
      <c r="E32" s="50" t="s">
        <v>5</v>
      </c>
      <c r="F32" s="51" t="s">
        <v>6</v>
      </c>
      <c r="G32" s="29"/>
      <c r="H32" s="36"/>
      <c r="I32" s="29"/>
      <c r="J32" s="29"/>
      <c r="K32" s="29"/>
      <c r="L32" s="29"/>
      <c r="M32" s="29"/>
      <c r="N32" s="29"/>
    </row>
    <row r="33" spans="2:14" ht="13.15" x14ac:dyDescent="0.4">
      <c r="B33" s="52" t="s">
        <v>3</v>
      </c>
      <c r="C33" s="73">
        <f t="shared" ref="C33:F36" si="3">J25^2/C25</f>
        <v>13.611111111111111</v>
      </c>
      <c r="D33" s="74">
        <f t="shared" si="3"/>
        <v>1.6666666666666667</v>
      </c>
      <c r="E33" s="74">
        <f t="shared" si="3"/>
        <v>7.5</v>
      </c>
      <c r="F33" s="93">
        <f t="shared" si="3"/>
        <v>5</v>
      </c>
      <c r="G33" s="29"/>
      <c r="H33" s="36"/>
      <c r="I33" s="29"/>
      <c r="J33" s="29"/>
      <c r="K33" s="29"/>
      <c r="L33" s="29"/>
      <c r="M33" s="29"/>
      <c r="N33" s="29"/>
    </row>
    <row r="34" spans="2:14" ht="13.15" x14ac:dyDescent="0.4">
      <c r="B34" s="52" t="s">
        <v>4</v>
      </c>
      <c r="C34" s="76">
        <f t="shared" si="3"/>
        <v>0.44444444444444442</v>
      </c>
      <c r="D34" s="77">
        <f t="shared" si="3"/>
        <v>4.1666666666666664E-2</v>
      </c>
      <c r="E34" s="77">
        <f t="shared" si="3"/>
        <v>4.083333333333333</v>
      </c>
      <c r="F34" s="94">
        <f t="shared" si="3"/>
        <v>0.5</v>
      </c>
      <c r="G34" s="29"/>
      <c r="H34" s="29"/>
      <c r="I34" s="29"/>
      <c r="J34" s="29"/>
      <c r="K34" s="29"/>
    </row>
    <row r="35" spans="2:14" ht="13.15" x14ac:dyDescent="0.4">
      <c r="B35" s="52" t="s">
        <v>5</v>
      </c>
      <c r="C35" s="76">
        <f t="shared" si="3"/>
        <v>10.703703703703704</v>
      </c>
      <c r="D35" s="77">
        <f t="shared" si="3"/>
        <v>2.7222222222222223</v>
      </c>
      <c r="E35" s="77">
        <f t="shared" si="3"/>
        <v>28.444444444444443</v>
      </c>
      <c r="F35" s="94">
        <f t="shared" si="3"/>
        <v>6</v>
      </c>
      <c r="G35" s="29"/>
      <c r="H35" s="29"/>
      <c r="I35" s="29"/>
      <c r="J35" s="29"/>
      <c r="K35" s="29"/>
    </row>
    <row r="36" spans="2:14" ht="13.5" thickBot="1" x14ac:dyDescent="0.45">
      <c r="B36" s="53" t="s">
        <v>6</v>
      </c>
      <c r="C36" s="95">
        <f t="shared" si="3"/>
        <v>4.5</v>
      </c>
      <c r="D36" s="96">
        <f t="shared" si="3"/>
        <v>3</v>
      </c>
      <c r="E36" s="96">
        <f t="shared" si="3"/>
        <v>1.5</v>
      </c>
      <c r="F36" s="97">
        <f t="shared" si="3"/>
        <v>81</v>
      </c>
      <c r="G36" s="29"/>
      <c r="H36" s="29"/>
      <c r="I36" s="29"/>
      <c r="J36" s="29"/>
      <c r="K36" s="29"/>
    </row>
    <row r="37" spans="2:14" ht="13.5" thickBot="1" x14ac:dyDescent="0.45">
      <c r="B37" s="29"/>
      <c r="C37" s="29"/>
      <c r="F37" s="29"/>
      <c r="G37" s="29"/>
      <c r="H37" s="29"/>
      <c r="I37" s="29"/>
      <c r="J37" s="29"/>
      <c r="K37" s="29"/>
    </row>
    <row r="38" spans="2:14" ht="15" thickBot="1" x14ac:dyDescent="0.45">
      <c r="B38" s="29"/>
      <c r="C38" s="29"/>
      <c r="D38" s="98" t="s">
        <v>59</v>
      </c>
      <c r="E38" s="101">
        <f>SUM(C33:F36)</f>
        <v>170.71759259259258</v>
      </c>
      <c r="F38" s="29"/>
      <c r="G38" s="29"/>
      <c r="H38" s="29"/>
      <c r="I38" s="29"/>
      <c r="J38" s="29"/>
      <c r="K38" s="29"/>
    </row>
    <row r="39" spans="2:14" ht="13.5" thickBot="1" x14ac:dyDescent="0.45">
      <c r="B39" s="98" t="s">
        <v>12</v>
      </c>
      <c r="C39" s="102">
        <f>SQRT(E38/F40)</f>
        <v>0.6786057587695189</v>
      </c>
      <c r="D39" s="29"/>
      <c r="E39" s="29"/>
      <c r="F39" s="29"/>
      <c r="G39" s="29"/>
      <c r="H39" s="29"/>
      <c r="I39" s="29"/>
      <c r="J39" s="29"/>
      <c r="K39" s="29"/>
    </row>
    <row r="40" spans="2:14" ht="15" thickBot="1" x14ac:dyDescent="0.45">
      <c r="B40" s="98" t="s">
        <v>16</v>
      </c>
      <c r="C40" s="102">
        <f>SQRT(4/3)</f>
        <v>1.1547005383792515</v>
      </c>
      <c r="D40" s="99" t="s">
        <v>69</v>
      </c>
      <c r="E40" s="100" t="s">
        <v>13</v>
      </c>
      <c r="F40" s="103">
        <f>E38+G21</f>
        <v>370.71759259259261</v>
      </c>
      <c r="G40" s="29"/>
      <c r="H40" s="29"/>
      <c r="I40" s="29"/>
      <c r="J40" s="29"/>
      <c r="K40" s="29"/>
    </row>
    <row r="41" spans="2:14" ht="15" thickBot="1" x14ac:dyDescent="0.55000000000000004">
      <c r="B41" s="98" t="s">
        <v>60</v>
      </c>
      <c r="C41" s="102">
        <f>C39*C40</f>
        <v>0.78358643499842395</v>
      </c>
      <c r="G41" s="29"/>
      <c r="H41" s="29"/>
      <c r="I41" s="29"/>
      <c r="J41" s="29"/>
      <c r="K41" s="29"/>
    </row>
    <row r="42" spans="2:14" ht="13.15" x14ac:dyDescent="0.4">
      <c r="G42" s="29"/>
      <c r="H42" s="29"/>
      <c r="I42" s="29"/>
      <c r="J42" s="29"/>
      <c r="K42" s="29"/>
      <c r="L42" s="29"/>
      <c r="M42" s="29"/>
      <c r="N42" s="29"/>
    </row>
    <row r="43" spans="2:14" ht="13.15" x14ac:dyDescent="0.4">
      <c r="G43" s="29"/>
      <c r="H43" s="29"/>
      <c r="I43" s="29"/>
      <c r="J43" s="29"/>
      <c r="K43" s="29"/>
      <c r="L43" s="29"/>
      <c r="M43" s="29"/>
      <c r="N43" s="29"/>
    </row>
    <row r="44" spans="2:14" ht="13.15" x14ac:dyDescent="0.4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2:14" ht="13.15" x14ac:dyDescent="0.4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2:14" ht="13.15" x14ac:dyDescent="0.4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14" ht="13.15" x14ac:dyDescent="0.4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</sheetData>
  <phoneticPr fontId="0" type="noConversion"/>
  <hyperlinks>
    <hyperlink ref="B4" location="LS_I!A1" display="Übersicht" xr:uid="{00000000-0004-0000-0100-000000000000}"/>
    <hyperlink ref="C4" location="'Ü 3-36'!A1" display="Ü 3-30" xr:uid="{00000000-0004-0000-0100-000001000000}"/>
  </hyperlinks>
  <pageMargins left="0.78740157499999996" right="0.78740157499999996" top="0.984251969" bottom="0.984251969" header="0.4921259845" footer="0.4921259845"/>
  <pageSetup paperSize="9" scale="74" orientation="landscape" horizontalDpi="300" verticalDpi="300" r:id="rId1"/>
  <headerFooter alignWithMargins="0">
    <oddHeader>&amp;A</oddHeader>
    <oddFooter>&amp;LStatistik P.Schmidt: &amp;F; &amp;A&amp;R&amp;D;&amp;T -- Seite &amp;P (von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showGridLines="0" zoomScaleNormal="100" workbookViewId="0">
      <selection activeCell="C4" sqref="C4"/>
    </sheetView>
  </sheetViews>
  <sheetFormatPr baseColWidth="10" defaultRowHeight="12.75" x14ac:dyDescent="0.35"/>
  <cols>
    <col min="1" max="1" width="11.53125" style="9"/>
    <col min="2" max="2" width="23.796875" style="9" bestFit="1" customWidth="1"/>
    <col min="3" max="3" width="16.33203125" style="9" customWidth="1"/>
    <col min="4" max="4" width="19" style="9" customWidth="1"/>
    <col min="5" max="6" width="11.1328125" style="9" customWidth="1"/>
    <col min="7" max="7" width="18.46484375" style="9" customWidth="1"/>
    <col min="8" max="8" width="11.53125" style="9"/>
    <col min="9" max="9" width="18.86328125" style="9" customWidth="1"/>
    <col min="10" max="10" width="10.86328125" style="9" customWidth="1"/>
    <col min="11" max="12" width="11.53125" style="9"/>
    <col min="13" max="13" width="12.46484375" style="9" customWidth="1"/>
    <col min="14" max="15" width="11.53125" style="9"/>
  </cols>
  <sheetData>
    <row r="1" spans="1:15" s="3" customFormat="1" ht="13.15" x14ac:dyDescent="0.4">
      <c r="A1" s="3" t="s">
        <v>56</v>
      </c>
    </row>
    <row r="2" spans="1:15" s="3" customFormat="1" x14ac:dyDescent="0.35"/>
    <row r="3" spans="1:15" ht="13.15" thickBot="1" x14ac:dyDescent="0.4">
      <c r="L3"/>
      <c r="M3"/>
      <c r="N3"/>
      <c r="O3"/>
    </row>
    <row r="4" spans="1:15" ht="13.15" thickBot="1" x14ac:dyDescent="0.4">
      <c r="A4" s="26" t="s">
        <v>0</v>
      </c>
      <c r="B4" s="26" t="s">
        <v>57</v>
      </c>
      <c r="C4" s="26" t="s">
        <v>21</v>
      </c>
      <c r="L4"/>
      <c r="M4"/>
      <c r="N4"/>
      <c r="O4"/>
    </row>
    <row r="5" spans="1:15" x14ac:dyDescent="0.35">
      <c r="B5" s="27"/>
      <c r="C5" s="27"/>
      <c r="L5"/>
      <c r="M5"/>
      <c r="N5"/>
      <c r="O5"/>
    </row>
    <row r="6" spans="1:15" ht="13.15" thickBot="1" x14ac:dyDescent="0.4">
      <c r="L6"/>
      <c r="M6"/>
      <c r="N6"/>
      <c r="O6"/>
    </row>
    <row r="7" spans="1:15" ht="13.5" thickBot="1" x14ac:dyDescent="0.4">
      <c r="B7" s="104" t="s">
        <v>17</v>
      </c>
    </row>
    <row r="8" spans="1:15" ht="13.15" thickBot="1" x14ac:dyDescent="0.4">
      <c r="B8" s="42" t="s">
        <v>1</v>
      </c>
      <c r="C8" s="105" t="s">
        <v>30</v>
      </c>
      <c r="D8" s="107" t="s">
        <v>31</v>
      </c>
      <c r="G8" s="57" t="s">
        <v>70</v>
      </c>
      <c r="H8" s="58"/>
      <c r="I8" s="59"/>
    </row>
    <row r="9" spans="1:15" ht="13.15" x14ac:dyDescent="0.35">
      <c r="B9" s="105" t="s">
        <v>19</v>
      </c>
      <c r="C9" s="89">
        <v>36</v>
      </c>
      <c r="D9" s="90">
        <v>4</v>
      </c>
      <c r="G9" s="60" t="s">
        <v>65</v>
      </c>
      <c r="H9" s="61"/>
      <c r="I9" s="61"/>
      <c r="J9" s="62"/>
    </row>
    <row r="10" spans="1:15" ht="13.5" thickBot="1" x14ac:dyDescent="0.4">
      <c r="B10" s="106" t="s">
        <v>18</v>
      </c>
      <c r="C10" s="92">
        <v>4</v>
      </c>
      <c r="D10" s="47">
        <v>6</v>
      </c>
      <c r="G10" s="63" t="s">
        <v>71</v>
      </c>
      <c r="H10" s="64"/>
      <c r="I10" s="64"/>
      <c r="J10" s="65"/>
    </row>
    <row r="11" spans="1:15" ht="13.15" thickBot="1" x14ac:dyDescent="0.4"/>
    <row r="12" spans="1:15" ht="13.5" thickBot="1" x14ac:dyDescent="0.45">
      <c r="B12" s="42" t="s">
        <v>7</v>
      </c>
      <c r="C12" s="105" t="s">
        <v>30</v>
      </c>
      <c r="D12" s="111" t="s">
        <v>31</v>
      </c>
      <c r="E12" s="69" t="s">
        <v>9</v>
      </c>
      <c r="F12" s="2"/>
      <c r="G12" s="42" t="s">
        <v>8</v>
      </c>
      <c r="H12" s="105" t="s">
        <v>30</v>
      </c>
      <c r="I12" s="111" t="s">
        <v>31</v>
      </c>
      <c r="J12" s="69" t="s">
        <v>9</v>
      </c>
    </row>
    <row r="13" spans="1:15" ht="13.15" x14ac:dyDescent="0.35">
      <c r="B13" s="84" t="s">
        <v>19</v>
      </c>
      <c r="C13" s="85">
        <v>36</v>
      </c>
      <c r="D13" s="87">
        <v>4</v>
      </c>
      <c r="E13" s="112">
        <f>SUM(C13:D13)</f>
        <v>40</v>
      </c>
      <c r="F13" s="32"/>
      <c r="G13" s="84" t="s">
        <v>19</v>
      </c>
      <c r="H13" s="85">
        <f>C13/C15*100</f>
        <v>90</v>
      </c>
      <c r="I13" s="87">
        <f>D13/D15*100</f>
        <v>40</v>
      </c>
      <c r="J13" s="112">
        <f>E13/E15*100</f>
        <v>80</v>
      </c>
    </row>
    <row r="14" spans="1:15" ht="13.5" thickBot="1" x14ac:dyDescent="0.4">
      <c r="B14" s="52" t="s">
        <v>18</v>
      </c>
      <c r="C14" s="66">
        <v>4</v>
      </c>
      <c r="D14" s="68">
        <v>6</v>
      </c>
      <c r="E14" s="112">
        <f>SUM(C14:D14)</f>
        <v>10</v>
      </c>
      <c r="F14" s="32"/>
      <c r="G14" s="52" t="s">
        <v>18</v>
      </c>
      <c r="H14" s="66">
        <f>C14/C15*100</f>
        <v>10</v>
      </c>
      <c r="I14" s="68">
        <f>D14/D15*100</f>
        <v>60</v>
      </c>
      <c r="J14" s="112">
        <f>E14/E15*100</f>
        <v>20</v>
      </c>
    </row>
    <row r="15" spans="1:15" ht="13.5" thickBot="1" x14ac:dyDescent="0.45">
      <c r="B15" s="69" t="s">
        <v>9</v>
      </c>
      <c r="C15" s="110">
        <f>SUM(C13:C14)</f>
        <v>40</v>
      </c>
      <c r="D15" s="110">
        <f>SUM(D13:D14)</f>
        <v>10</v>
      </c>
      <c r="E15" s="98">
        <f>SUM(E13:E14)</f>
        <v>50</v>
      </c>
      <c r="F15" s="32"/>
      <c r="G15" s="69" t="s">
        <v>9</v>
      </c>
      <c r="H15" s="110">
        <f>SUM(H13:H14)</f>
        <v>100</v>
      </c>
      <c r="I15" s="110">
        <f>SUM(I13:I14)</f>
        <v>100</v>
      </c>
      <c r="J15" s="98">
        <f>SUM(J13:J14)</f>
        <v>100</v>
      </c>
    </row>
    <row r="16" spans="1:15" ht="13.15" thickBot="1" x14ac:dyDescent="0.4"/>
    <row r="17" spans="2:13" ht="13.5" thickBot="1" x14ac:dyDescent="0.45">
      <c r="B17" s="42" t="s">
        <v>10</v>
      </c>
      <c r="C17" s="105" t="s">
        <v>30</v>
      </c>
      <c r="D17" s="111" t="s">
        <v>31</v>
      </c>
      <c r="E17" s="69" t="s">
        <v>9</v>
      </c>
      <c r="F17" s="2"/>
      <c r="G17" s="42" t="s">
        <v>11</v>
      </c>
      <c r="H17" s="105" t="s">
        <v>30</v>
      </c>
      <c r="I17" s="107" t="s">
        <v>31</v>
      </c>
    </row>
    <row r="18" spans="2:13" ht="13.15" x14ac:dyDescent="0.35">
      <c r="B18" s="84" t="s">
        <v>19</v>
      </c>
      <c r="C18" s="85">
        <f>C$15*$E13/$E$15</f>
        <v>32</v>
      </c>
      <c r="D18" s="87">
        <f>D$15*$E13/$E$15</f>
        <v>8</v>
      </c>
      <c r="E18" s="112">
        <f>SUM(C18:D18)</f>
        <v>40</v>
      </c>
      <c r="F18" s="33"/>
      <c r="G18" s="84" t="s">
        <v>19</v>
      </c>
      <c r="H18" s="89">
        <f>C9-C18</f>
        <v>4</v>
      </c>
      <c r="I18" s="90">
        <f>D9-D18</f>
        <v>-4</v>
      </c>
    </row>
    <row r="19" spans="2:13" ht="13.5" thickBot="1" x14ac:dyDescent="0.4">
      <c r="B19" s="52" t="s">
        <v>18</v>
      </c>
      <c r="C19" s="66">
        <f>C$15*$E14/$E$15</f>
        <v>8</v>
      </c>
      <c r="D19" s="68">
        <f>D$15*$E14/$E$15</f>
        <v>2</v>
      </c>
      <c r="E19" s="112">
        <f>SUM(C19:D19)</f>
        <v>10</v>
      </c>
      <c r="F19" s="33"/>
      <c r="G19" s="53" t="s">
        <v>18</v>
      </c>
      <c r="H19" s="92">
        <f>C10-C19</f>
        <v>-4</v>
      </c>
      <c r="I19" s="47">
        <f>D10-D19</f>
        <v>4</v>
      </c>
    </row>
    <row r="20" spans="2:13" ht="13.5" thickBot="1" x14ac:dyDescent="0.45">
      <c r="B20" s="69" t="s">
        <v>9</v>
      </c>
      <c r="C20" s="110">
        <f>SUM(C18:C19)</f>
        <v>40</v>
      </c>
      <c r="D20" s="110">
        <f>SUM(D18:D19)</f>
        <v>10</v>
      </c>
      <c r="E20" s="98">
        <f>SUM(C20:D20)</f>
        <v>50</v>
      </c>
      <c r="F20" s="32"/>
      <c r="H20" s="2"/>
      <c r="I20" s="32"/>
      <c r="J20" s="32"/>
    </row>
    <row r="21" spans="2:13" ht="15" thickBot="1" x14ac:dyDescent="0.45">
      <c r="G21" s="116" t="s">
        <v>62</v>
      </c>
      <c r="H21" s="58"/>
      <c r="I21" s="59"/>
    </row>
    <row r="22" spans="2:13" ht="15.4" thickBot="1" x14ac:dyDescent="0.45">
      <c r="B22" s="42" t="s">
        <v>61</v>
      </c>
      <c r="C22" s="105" t="s">
        <v>30</v>
      </c>
      <c r="D22" s="107" t="s">
        <v>31</v>
      </c>
      <c r="G22" s="129" t="s">
        <v>35</v>
      </c>
      <c r="H22" s="110" t="s">
        <v>36</v>
      </c>
      <c r="I22" s="110" t="s">
        <v>73</v>
      </c>
      <c r="J22" s="110" t="s">
        <v>74</v>
      </c>
      <c r="K22" s="110" t="s">
        <v>11</v>
      </c>
      <c r="L22" s="110" t="s">
        <v>37</v>
      </c>
      <c r="M22" s="100" t="s">
        <v>38</v>
      </c>
    </row>
    <row r="23" spans="2:13" ht="13.15" x14ac:dyDescent="0.35">
      <c r="B23" s="84" t="s">
        <v>19</v>
      </c>
      <c r="C23" s="89">
        <f>I18^2/C18</f>
        <v>0.5</v>
      </c>
      <c r="D23" s="90">
        <f>I18^2/D18</f>
        <v>2</v>
      </c>
      <c r="G23" s="121">
        <v>1</v>
      </c>
      <c r="H23" s="122">
        <v>1</v>
      </c>
      <c r="I23" s="122">
        <f>C13</f>
        <v>36</v>
      </c>
      <c r="J23" s="123">
        <f>C18</f>
        <v>32</v>
      </c>
      <c r="K23" s="123">
        <f>I23-J23</f>
        <v>4</v>
      </c>
      <c r="L23" s="123">
        <f>K23^2</f>
        <v>16</v>
      </c>
      <c r="M23" s="124">
        <f>L23/J23</f>
        <v>0.5</v>
      </c>
    </row>
    <row r="24" spans="2:13" ht="13.5" thickBot="1" x14ac:dyDescent="0.4">
      <c r="B24" s="53" t="s">
        <v>18</v>
      </c>
      <c r="C24" s="92">
        <f>I19^2/C19</f>
        <v>2</v>
      </c>
      <c r="D24" s="47">
        <f>I19^2/D19</f>
        <v>8</v>
      </c>
      <c r="G24" s="119">
        <v>1</v>
      </c>
      <c r="H24" s="117">
        <v>2</v>
      </c>
      <c r="I24" s="117">
        <f>C14</f>
        <v>4</v>
      </c>
      <c r="J24" s="118">
        <f>C19</f>
        <v>8</v>
      </c>
      <c r="K24" s="118">
        <f>I24-J24</f>
        <v>-4</v>
      </c>
      <c r="L24" s="118">
        <f>K24^2</f>
        <v>16</v>
      </c>
      <c r="M24" s="120">
        <f>L24/J24</f>
        <v>2</v>
      </c>
    </row>
    <row r="25" spans="2:13" x14ac:dyDescent="0.35">
      <c r="G25" s="119">
        <v>2</v>
      </c>
      <c r="H25" s="117">
        <v>1</v>
      </c>
      <c r="I25" s="117">
        <f>D13</f>
        <v>4</v>
      </c>
      <c r="J25" s="118">
        <f>D18</f>
        <v>8</v>
      </c>
      <c r="K25" s="118">
        <f>I25-J25</f>
        <v>-4</v>
      </c>
      <c r="L25" s="118">
        <f>K25^2</f>
        <v>16</v>
      </c>
      <c r="M25" s="120">
        <f>L25/J25</f>
        <v>2</v>
      </c>
    </row>
    <row r="26" spans="2:13" ht="13.15" thickBot="1" x14ac:dyDescent="0.4">
      <c r="G26" s="125">
        <v>2</v>
      </c>
      <c r="H26" s="126">
        <v>2</v>
      </c>
      <c r="I26" s="126">
        <f>D14</f>
        <v>6</v>
      </c>
      <c r="J26" s="127">
        <f>D19</f>
        <v>2</v>
      </c>
      <c r="K26" s="127">
        <f>I26-J26</f>
        <v>4</v>
      </c>
      <c r="L26" s="127">
        <f>K26^2</f>
        <v>16</v>
      </c>
      <c r="M26" s="128">
        <f>L26/J26</f>
        <v>8</v>
      </c>
    </row>
    <row r="27" spans="2:13" ht="13.15" thickBot="1" x14ac:dyDescent="0.4">
      <c r="G27" s="129"/>
      <c r="H27" s="110"/>
      <c r="I27" s="110">
        <f>SUM(I23:I26)</f>
        <v>50</v>
      </c>
      <c r="J27" s="110">
        <f>SUM(J23:J26)</f>
        <v>50</v>
      </c>
      <c r="K27" s="110"/>
      <c r="L27" s="110"/>
      <c r="M27" s="130">
        <f>SUM(M23:M26)</f>
        <v>12.5</v>
      </c>
    </row>
    <row r="28" spans="2:13" ht="15" thickBot="1" x14ac:dyDescent="0.45">
      <c r="B28" s="69" t="s">
        <v>72</v>
      </c>
      <c r="C28" s="113">
        <f>SUM(C23:D24)</f>
        <v>12.5</v>
      </c>
    </row>
    <row r="29" spans="2:13" ht="13.15" thickBot="1" x14ac:dyDescent="0.4">
      <c r="B29" s="98" t="s">
        <v>12</v>
      </c>
      <c r="C29" s="114">
        <f xml:space="preserve"> SQRT(C28/(C28+E15))</f>
        <v>0.44721359549995793</v>
      </c>
    </row>
    <row r="30" spans="2:13" ht="13.15" thickBot="1" x14ac:dyDescent="0.4">
      <c r="B30" s="98" t="s">
        <v>20</v>
      </c>
      <c r="C30" s="114">
        <f>SQRT(2/1)</f>
        <v>1.4142135623730951</v>
      </c>
    </row>
    <row r="31" spans="2:13" ht="15" thickBot="1" x14ac:dyDescent="0.55000000000000004">
      <c r="B31" s="98" t="s">
        <v>67</v>
      </c>
      <c r="C31" s="114">
        <f>C29*C30</f>
        <v>0.63245553203367588</v>
      </c>
    </row>
  </sheetData>
  <phoneticPr fontId="0" type="noConversion"/>
  <hyperlinks>
    <hyperlink ref="B4" location="LS_I!A1" display="Übersicht" xr:uid="{00000000-0004-0000-0200-000000000000}"/>
    <hyperlink ref="C4" location="'Ü 3-37'!A1" display="Ü 3-37" xr:uid="{00000000-0004-0000-0200-000001000000}"/>
    <hyperlink ref="A4" location="'Ü 3-35'!A1" display="Ü 3-35" xr:uid="{00000000-0004-0000-0200-000002000000}"/>
  </hyperlinks>
  <pageMargins left="0.78740157499999996" right="0.78740157499999996" top="0.984251969" bottom="0.984251969" header="0.4921259845" footer="0.4921259845"/>
  <pageSetup paperSize="9" scale="46" orientation="portrait" horizontalDpi="300" verticalDpi="300" r:id="rId1"/>
  <headerFooter alignWithMargins="0">
    <oddHeader>&amp;A</oddHeader>
    <oddFooter>&amp;CSeite &amp;P&amp;LStatistik P.Schmidt: &amp;F; &amp;A&amp;R&amp;D;&amp;T -- Seite &amp;P &amp;10(von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1"/>
  <sheetViews>
    <sheetView showGridLines="0" zoomScaleNormal="100" workbookViewId="0">
      <selection activeCell="C4" sqref="C4"/>
    </sheetView>
  </sheetViews>
  <sheetFormatPr baseColWidth="10" defaultRowHeight="12.75" x14ac:dyDescent="0.35"/>
  <cols>
    <col min="1" max="1" width="11.53125" style="9"/>
    <col min="2" max="2" width="27.33203125" style="9" customWidth="1"/>
    <col min="3" max="3" width="14.33203125" style="9" customWidth="1"/>
    <col min="4" max="4" width="16.53125" style="9" customWidth="1"/>
    <col min="5" max="5" width="10.6640625" style="9" customWidth="1"/>
    <col min="6" max="6" width="8.33203125" style="9" customWidth="1"/>
    <col min="7" max="7" width="16" style="9" customWidth="1"/>
    <col min="8" max="8" width="12.53125" style="9" customWidth="1"/>
    <col min="9" max="9" width="17.86328125" style="9" customWidth="1"/>
    <col min="10" max="14" width="11.53125" style="9"/>
  </cols>
  <sheetData>
    <row r="1" spans="1:14" s="3" customFormat="1" ht="13.15" x14ac:dyDescent="0.4">
      <c r="A1" s="3" t="s">
        <v>56</v>
      </c>
    </row>
    <row r="2" spans="1:14" s="3" customFormat="1" x14ac:dyDescent="0.35"/>
    <row r="3" spans="1:14" ht="13.15" thickBot="1" x14ac:dyDescent="0.4">
      <c r="L3"/>
      <c r="M3"/>
      <c r="N3"/>
    </row>
    <row r="4" spans="1:14" ht="13.15" thickBot="1" x14ac:dyDescent="0.4">
      <c r="A4" s="26" t="s">
        <v>17</v>
      </c>
      <c r="B4" s="26" t="s">
        <v>57</v>
      </c>
      <c r="C4" s="26" t="s">
        <v>24</v>
      </c>
      <c r="L4"/>
      <c r="M4"/>
      <c r="N4"/>
    </row>
    <row r="5" spans="1:14" x14ac:dyDescent="0.35">
      <c r="B5" s="27"/>
      <c r="C5" s="27"/>
      <c r="L5"/>
      <c r="M5"/>
      <c r="N5"/>
    </row>
    <row r="6" spans="1:14" ht="13.15" thickBot="1" x14ac:dyDescent="0.4">
      <c r="L6"/>
      <c r="M6"/>
      <c r="N6"/>
    </row>
    <row r="7" spans="1:14" ht="13.5" thickBot="1" x14ac:dyDescent="0.4">
      <c r="B7" s="104" t="s">
        <v>21</v>
      </c>
    </row>
    <row r="8" spans="1:14" ht="25.9" thickBot="1" x14ac:dyDescent="0.4">
      <c r="B8" s="131" t="s">
        <v>1</v>
      </c>
      <c r="C8" s="132" t="s">
        <v>32</v>
      </c>
      <c r="D8" s="133" t="s">
        <v>33</v>
      </c>
      <c r="G8" s="134" t="s">
        <v>70</v>
      </c>
      <c r="H8" s="58"/>
      <c r="I8" s="59"/>
    </row>
    <row r="9" spans="1:14" ht="13.15" x14ac:dyDescent="0.35">
      <c r="B9" s="105" t="s">
        <v>22</v>
      </c>
      <c r="C9" s="89">
        <v>144</v>
      </c>
      <c r="D9" s="90">
        <v>16</v>
      </c>
      <c r="G9" s="60" t="s">
        <v>65</v>
      </c>
      <c r="H9" s="61"/>
      <c r="I9" s="61"/>
      <c r="J9" s="62"/>
    </row>
    <row r="10" spans="1:14" ht="13.5" thickBot="1" x14ac:dyDescent="0.4">
      <c r="B10" s="106" t="s">
        <v>23</v>
      </c>
      <c r="C10" s="92">
        <v>16</v>
      </c>
      <c r="D10" s="47">
        <v>24</v>
      </c>
      <c r="G10" s="63" t="s">
        <v>71</v>
      </c>
      <c r="H10" s="64"/>
      <c r="I10" s="64"/>
      <c r="J10" s="65"/>
    </row>
    <row r="11" spans="1:14" ht="13.15" thickBot="1" x14ac:dyDescent="0.4"/>
    <row r="12" spans="1:14" ht="25.9" thickBot="1" x14ac:dyDescent="0.45">
      <c r="B12" s="131" t="s">
        <v>7</v>
      </c>
      <c r="C12" s="132" t="s">
        <v>32</v>
      </c>
      <c r="D12" s="135" t="s">
        <v>33</v>
      </c>
      <c r="E12" s="146" t="s">
        <v>9</v>
      </c>
      <c r="F12" s="2"/>
      <c r="G12" s="131" t="s">
        <v>8</v>
      </c>
      <c r="H12" s="132" t="s">
        <v>32</v>
      </c>
      <c r="I12" s="133" t="s">
        <v>33</v>
      </c>
    </row>
    <row r="13" spans="1:14" ht="13.15" x14ac:dyDescent="0.35">
      <c r="B13" s="84" t="s">
        <v>22</v>
      </c>
      <c r="C13" s="85">
        <v>144</v>
      </c>
      <c r="D13" s="87">
        <v>16</v>
      </c>
      <c r="E13" s="112">
        <f>SUM(C13:D13)</f>
        <v>160</v>
      </c>
      <c r="F13" s="32"/>
      <c r="G13" s="84" t="s">
        <v>22</v>
      </c>
      <c r="H13" s="89">
        <f>C13/C15*100</f>
        <v>90</v>
      </c>
      <c r="I13" s="90">
        <f>D13/D15*100</f>
        <v>40</v>
      </c>
    </row>
    <row r="14" spans="1:14" ht="13.5" thickBot="1" x14ac:dyDescent="0.4">
      <c r="B14" s="52" t="s">
        <v>23</v>
      </c>
      <c r="C14" s="66">
        <v>16</v>
      </c>
      <c r="D14" s="68">
        <v>24</v>
      </c>
      <c r="E14" s="112">
        <f>SUM(C14:D14)</f>
        <v>40</v>
      </c>
      <c r="F14" s="32"/>
      <c r="G14" s="52" t="s">
        <v>23</v>
      </c>
      <c r="H14" s="108">
        <f>C14/C15*100</f>
        <v>10</v>
      </c>
      <c r="I14" s="109">
        <f>D14/D15*100</f>
        <v>60</v>
      </c>
    </row>
    <row r="15" spans="1:14" ht="13.5" thickBot="1" x14ac:dyDescent="0.45">
      <c r="B15" s="69" t="s">
        <v>9</v>
      </c>
      <c r="C15" s="110">
        <f>SUM(C13:C14)</f>
        <v>160</v>
      </c>
      <c r="D15" s="110">
        <f>SUM(D13:D14)</f>
        <v>40</v>
      </c>
      <c r="E15" s="98">
        <f>SUM(E13:E14)</f>
        <v>200</v>
      </c>
      <c r="F15" s="32"/>
      <c r="G15" s="69" t="s">
        <v>9</v>
      </c>
      <c r="H15" s="129">
        <f>SUM(H13:H14)</f>
        <v>100</v>
      </c>
      <c r="I15" s="100">
        <f>SUM(I13:I14)</f>
        <v>100</v>
      </c>
    </row>
    <row r="16" spans="1:14" ht="13.15" thickBot="1" x14ac:dyDescent="0.4"/>
    <row r="17" spans="2:13" ht="25.9" thickBot="1" x14ac:dyDescent="0.45">
      <c r="B17" s="131" t="s">
        <v>10</v>
      </c>
      <c r="C17" s="132" t="s">
        <v>32</v>
      </c>
      <c r="D17" s="135" t="s">
        <v>33</v>
      </c>
      <c r="E17" s="146" t="s">
        <v>9</v>
      </c>
      <c r="F17" s="2"/>
      <c r="G17" s="131" t="s">
        <v>11</v>
      </c>
      <c r="H17" s="132" t="s">
        <v>32</v>
      </c>
      <c r="I17" s="133" t="s">
        <v>33</v>
      </c>
    </row>
    <row r="18" spans="2:13" ht="13.15" x14ac:dyDescent="0.35">
      <c r="B18" s="84" t="s">
        <v>22</v>
      </c>
      <c r="C18" s="85">
        <f>C$15*$E13/$E$15</f>
        <v>128</v>
      </c>
      <c r="D18" s="87">
        <f>D$15*$E13/$E$15</f>
        <v>32</v>
      </c>
      <c r="E18" s="112">
        <f>SUM(C18:D18)</f>
        <v>160</v>
      </c>
      <c r="F18" s="33"/>
      <c r="G18" s="84" t="s">
        <v>22</v>
      </c>
      <c r="H18" s="89">
        <f>C9-C18</f>
        <v>16</v>
      </c>
      <c r="I18" s="90">
        <f>D9-D18</f>
        <v>-16</v>
      </c>
    </row>
    <row r="19" spans="2:13" ht="13.5" thickBot="1" x14ac:dyDescent="0.4">
      <c r="B19" s="52" t="s">
        <v>23</v>
      </c>
      <c r="C19" s="66">
        <f>C$15*$E14/$E$15</f>
        <v>32</v>
      </c>
      <c r="D19" s="68">
        <f>D$15*$E14/$E$15</f>
        <v>8</v>
      </c>
      <c r="E19" s="112">
        <f>SUM(C19:D19)</f>
        <v>40</v>
      </c>
      <c r="F19" s="33"/>
      <c r="G19" s="53" t="s">
        <v>23</v>
      </c>
      <c r="H19" s="92">
        <f>C10-C19</f>
        <v>-16</v>
      </c>
      <c r="I19" s="47">
        <f>D10-D19</f>
        <v>16</v>
      </c>
    </row>
    <row r="20" spans="2:13" ht="13.5" thickBot="1" x14ac:dyDescent="0.45">
      <c r="B20" s="69" t="s">
        <v>9</v>
      </c>
      <c r="C20" s="110">
        <f>SUM(C18:C19)</f>
        <v>160</v>
      </c>
      <c r="D20" s="110">
        <f>SUM(D18:D19)</f>
        <v>40</v>
      </c>
      <c r="E20" s="98">
        <f>SUM(C20:D20)</f>
        <v>200</v>
      </c>
      <c r="F20" s="32"/>
      <c r="H20" s="2"/>
      <c r="I20" s="32"/>
      <c r="J20" s="32"/>
    </row>
    <row r="21" spans="2:13" ht="15" thickBot="1" x14ac:dyDescent="0.45">
      <c r="G21" s="116" t="s">
        <v>62</v>
      </c>
      <c r="H21" s="58"/>
      <c r="I21" s="59"/>
    </row>
    <row r="22" spans="2:13" ht="15.4" thickBot="1" x14ac:dyDescent="0.45">
      <c r="B22" s="42" t="s">
        <v>61</v>
      </c>
      <c r="C22" s="105" t="s">
        <v>32</v>
      </c>
      <c r="D22" s="107" t="s">
        <v>34</v>
      </c>
      <c r="G22" s="129" t="s">
        <v>35</v>
      </c>
      <c r="H22" s="110" t="s">
        <v>36</v>
      </c>
      <c r="I22" s="110" t="s">
        <v>63</v>
      </c>
      <c r="J22" s="110" t="s">
        <v>64</v>
      </c>
      <c r="K22" s="110" t="s">
        <v>11</v>
      </c>
      <c r="L22" s="110" t="s">
        <v>37</v>
      </c>
      <c r="M22" s="100" t="s">
        <v>38</v>
      </c>
    </row>
    <row r="23" spans="2:13" ht="13.15" x14ac:dyDescent="0.35">
      <c r="B23" s="84" t="s">
        <v>22</v>
      </c>
      <c r="C23" s="89">
        <f>H18^2/C18</f>
        <v>2</v>
      </c>
      <c r="D23" s="90">
        <f>I18^2/D18</f>
        <v>8</v>
      </c>
      <c r="G23" s="121">
        <v>1</v>
      </c>
      <c r="H23" s="122">
        <v>1</v>
      </c>
      <c r="I23" s="122">
        <f>C13</f>
        <v>144</v>
      </c>
      <c r="J23" s="123">
        <f>C18</f>
        <v>128</v>
      </c>
      <c r="K23" s="123">
        <f>I23-J23</f>
        <v>16</v>
      </c>
      <c r="L23" s="123">
        <f>K23^2</f>
        <v>256</v>
      </c>
      <c r="M23" s="124">
        <f>L23/J23</f>
        <v>2</v>
      </c>
    </row>
    <row r="24" spans="2:13" ht="13.5" thickBot="1" x14ac:dyDescent="0.4">
      <c r="B24" s="53" t="s">
        <v>23</v>
      </c>
      <c r="C24" s="92">
        <f>H19^2/C19</f>
        <v>8</v>
      </c>
      <c r="D24" s="47">
        <f>I19^2/D19</f>
        <v>32</v>
      </c>
      <c r="G24" s="119">
        <v>1</v>
      </c>
      <c r="H24" s="117">
        <v>2</v>
      </c>
      <c r="I24" s="117">
        <f>C14</f>
        <v>16</v>
      </c>
      <c r="J24" s="118">
        <f>C19</f>
        <v>32</v>
      </c>
      <c r="K24" s="118">
        <f>I24-J24</f>
        <v>-16</v>
      </c>
      <c r="L24" s="118">
        <f>K24^2</f>
        <v>256</v>
      </c>
      <c r="M24" s="120">
        <f>L24/J24</f>
        <v>8</v>
      </c>
    </row>
    <row r="25" spans="2:13" x14ac:dyDescent="0.35">
      <c r="G25" s="119">
        <v>2</v>
      </c>
      <c r="H25" s="117">
        <v>1</v>
      </c>
      <c r="I25" s="117">
        <f>D13</f>
        <v>16</v>
      </c>
      <c r="J25" s="118">
        <f>D18</f>
        <v>32</v>
      </c>
      <c r="K25" s="118">
        <f>I25-J25</f>
        <v>-16</v>
      </c>
      <c r="L25" s="118">
        <f>K25^2</f>
        <v>256</v>
      </c>
      <c r="M25" s="120">
        <f>L25/J25</f>
        <v>8</v>
      </c>
    </row>
    <row r="26" spans="2:13" ht="13.15" thickBot="1" x14ac:dyDescent="0.4">
      <c r="G26" s="125">
        <v>2</v>
      </c>
      <c r="H26" s="126">
        <v>2</v>
      </c>
      <c r="I26" s="126">
        <f>D14</f>
        <v>24</v>
      </c>
      <c r="J26" s="127">
        <f>D19</f>
        <v>8</v>
      </c>
      <c r="K26" s="127">
        <f>I26-J26</f>
        <v>16</v>
      </c>
      <c r="L26" s="127">
        <f>K26^2</f>
        <v>256</v>
      </c>
      <c r="M26" s="128">
        <f>L26/J26</f>
        <v>32</v>
      </c>
    </row>
    <row r="27" spans="2:13" ht="13.15" thickBot="1" x14ac:dyDescent="0.4">
      <c r="G27" s="129"/>
      <c r="H27" s="110"/>
      <c r="I27" s="110">
        <f>SUM(I23:I26)</f>
        <v>200</v>
      </c>
      <c r="J27" s="110">
        <f>SUM(J23:J26)</f>
        <v>200</v>
      </c>
      <c r="K27" s="110"/>
      <c r="L27" s="110"/>
      <c r="M27" s="130">
        <f>SUM(M23:M26)</f>
        <v>50</v>
      </c>
    </row>
    <row r="28" spans="2:13" ht="15.4" thickBot="1" x14ac:dyDescent="0.45">
      <c r="B28" s="69" t="s">
        <v>66</v>
      </c>
      <c r="C28" s="113">
        <f>SUM(C23:D24)</f>
        <v>50</v>
      </c>
    </row>
    <row r="29" spans="2:13" ht="13.15" thickBot="1" x14ac:dyDescent="0.4">
      <c r="B29" s="98" t="s">
        <v>12</v>
      </c>
      <c r="C29" s="114">
        <f xml:space="preserve"> SQRT(C28/(C28+E15))</f>
        <v>0.44721359549995793</v>
      </c>
    </row>
    <row r="30" spans="2:13" ht="13.15" thickBot="1" x14ac:dyDescent="0.4">
      <c r="B30" s="98" t="s">
        <v>20</v>
      </c>
      <c r="C30" s="114">
        <f>SQRT(2/1)</f>
        <v>1.4142135623730951</v>
      </c>
    </row>
    <row r="31" spans="2:13" ht="15" thickBot="1" x14ac:dyDescent="0.55000000000000004">
      <c r="B31" s="98" t="s">
        <v>67</v>
      </c>
      <c r="C31" s="114">
        <f>C29*C30</f>
        <v>0.63245553203367588</v>
      </c>
    </row>
  </sheetData>
  <phoneticPr fontId="0" type="noConversion"/>
  <hyperlinks>
    <hyperlink ref="B4" location="LS_I!A1" display="Übersicht" xr:uid="{00000000-0004-0000-0300-000000000000}"/>
    <hyperlink ref="C4" location="'Ü 3-38'!A1" display="Ü 3-38" xr:uid="{00000000-0004-0000-0300-000001000000}"/>
    <hyperlink ref="A4" location="'Ü 3-36'!A1" display="Ü 3-36" xr:uid="{00000000-0004-0000-0300-000002000000}"/>
  </hyperlinks>
  <pageMargins left="0.78740157499999996" right="0.78740157499999996" top="0.984251969" bottom="0.984251969" header="0.4921259845" footer="0.4921259845"/>
  <pageSetup paperSize="9" scale="47" orientation="portrait" horizontalDpi="300" verticalDpi="300" r:id="rId1"/>
  <headerFooter alignWithMargins="0">
    <oddHeader>&amp;A</oddHeader>
    <oddFooter>&amp;CSeite &amp;P&amp;LStatistik P.Schmidt: &amp;F; &amp;A&amp;R&amp;D;&amp;T -- Seite &amp;P &amp;10(von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6"/>
  <sheetViews>
    <sheetView showGridLines="0" zoomScaleNormal="100" workbookViewId="0">
      <selection activeCell="C4" sqref="C4"/>
    </sheetView>
  </sheetViews>
  <sheetFormatPr baseColWidth="10" defaultRowHeight="12.75" x14ac:dyDescent="0.35"/>
  <cols>
    <col min="1" max="1" width="11.53125" style="9"/>
    <col min="2" max="2" width="25.33203125" style="9" customWidth="1"/>
    <col min="3" max="3" width="18.6640625" style="9" customWidth="1"/>
    <col min="4" max="8" width="11.53125" style="9"/>
    <col min="9" max="9" width="17.19921875" style="9" customWidth="1"/>
    <col min="10" max="14" width="11.53125" style="9"/>
  </cols>
  <sheetData>
    <row r="1" spans="1:14" s="3" customFormat="1" ht="13.15" x14ac:dyDescent="0.4">
      <c r="A1" s="3" t="s">
        <v>56</v>
      </c>
    </row>
    <row r="2" spans="1:14" s="3" customFormat="1" x14ac:dyDescent="0.35"/>
    <row r="3" spans="1:14" ht="13.15" thickBot="1" x14ac:dyDescent="0.4">
      <c r="L3"/>
      <c r="M3"/>
      <c r="N3"/>
    </row>
    <row r="4" spans="1:14" ht="13.15" thickBot="1" x14ac:dyDescent="0.4">
      <c r="A4" s="26" t="s">
        <v>21</v>
      </c>
      <c r="B4" s="26" t="s">
        <v>57</v>
      </c>
      <c r="C4" s="26" t="s">
        <v>84</v>
      </c>
      <c r="L4"/>
      <c r="M4"/>
      <c r="N4"/>
    </row>
    <row r="5" spans="1:14" x14ac:dyDescent="0.35">
      <c r="B5" s="27"/>
      <c r="C5" s="27"/>
      <c r="L5"/>
      <c r="M5"/>
      <c r="N5"/>
    </row>
    <row r="6" spans="1:14" ht="13.15" thickBot="1" x14ac:dyDescent="0.4">
      <c r="L6"/>
      <c r="M6"/>
      <c r="N6"/>
    </row>
    <row r="7" spans="1:14" ht="13.5" thickBot="1" x14ac:dyDescent="0.4">
      <c r="B7" s="104" t="s">
        <v>24</v>
      </c>
    </row>
    <row r="8" spans="1:14" ht="13.15" thickBot="1" x14ac:dyDescent="0.4">
      <c r="B8" s="43" t="s">
        <v>1</v>
      </c>
    </row>
    <row r="9" spans="1:14" ht="25.9" thickBot="1" x14ac:dyDescent="0.4">
      <c r="B9" s="137" t="s">
        <v>25</v>
      </c>
      <c r="C9" s="138" t="s">
        <v>26</v>
      </c>
      <c r="D9" s="138" t="s">
        <v>27</v>
      </c>
      <c r="E9" s="138" t="s">
        <v>27</v>
      </c>
      <c r="F9" s="139" t="s">
        <v>27</v>
      </c>
      <c r="I9" s="142" t="s">
        <v>70</v>
      </c>
      <c r="J9" s="143"/>
      <c r="K9" s="144"/>
    </row>
    <row r="10" spans="1:14" ht="14.45" customHeight="1" x14ac:dyDescent="0.35">
      <c r="B10" s="140" t="s">
        <v>28</v>
      </c>
      <c r="C10" s="152">
        <v>600</v>
      </c>
      <c r="D10" s="153">
        <v>600</v>
      </c>
      <c r="E10" s="153">
        <v>250</v>
      </c>
      <c r="F10" s="158">
        <v>50</v>
      </c>
      <c r="I10" s="60" t="s">
        <v>65</v>
      </c>
      <c r="J10" s="61"/>
      <c r="K10" s="61"/>
      <c r="L10" s="62"/>
    </row>
    <row r="11" spans="1:14" ht="13.5" thickBot="1" x14ac:dyDescent="0.4">
      <c r="B11" s="141" t="s">
        <v>29</v>
      </c>
      <c r="C11" s="159">
        <v>1000</v>
      </c>
      <c r="D11" s="160">
        <v>400</v>
      </c>
      <c r="E11" s="160">
        <v>96</v>
      </c>
      <c r="F11" s="161">
        <v>4</v>
      </c>
      <c r="I11" s="63" t="s">
        <v>71</v>
      </c>
      <c r="J11" s="64"/>
      <c r="K11" s="64"/>
      <c r="L11" s="65"/>
    </row>
    <row r="12" spans="1:14" ht="13.15" thickBot="1" x14ac:dyDescent="0.4"/>
    <row r="13" spans="1:14" ht="13.15" thickBot="1" x14ac:dyDescent="0.4">
      <c r="B13" s="43" t="s">
        <v>7</v>
      </c>
      <c r="I13" s="43" t="s">
        <v>8</v>
      </c>
    </row>
    <row r="14" spans="1:14" ht="25.9" thickBot="1" x14ac:dyDescent="0.4">
      <c r="B14" s="137" t="s">
        <v>25</v>
      </c>
      <c r="C14" s="138" t="s">
        <v>26</v>
      </c>
      <c r="D14" s="138" t="s">
        <v>27</v>
      </c>
      <c r="E14" s="138" t="s">
        <v>39</v>
      </c>
      <c r="F14" s="138" t="s">
        <v>40</v>
      </c>
      <c r="G14" s="136" t="s">
        <v>9</v>
      </c>
      <c r="I14" s="137" t="s">
        <v>25</v>
      </c>
      <c r="J14" s="138" t="s">
        <v>26</v>
      </c>
      <c r="K14" s="138" t="s">
        <v>27</v>
      </c>
      <c r="L14" s="138" t="s">
        <v>39</v>
      </c>
      <c r="M14" s="139" t="s">
        <v>40</v>
      </c>
    </row>
    <row r="15" spans="1:14" ht="16.8" customHeight="1" x14ac:dyDescent="0.35">
      <c r="B15" s="140" t="s">
        <v>28</v>
      </c>
      <c r="C15" s="152">
        <v>600</v>
      </c>
      <c r="D15" s="153">
        <v>600</v>
      </c>
      <c r="E15" s="153">
        <v>250</v>
      </c>
      <c r="F15" s="154">
        <v>50</v>
      </c>
      <c r="G15" s="150">
        <f>SUM(C15:F15)</f>
        <v>1500</v>
      </c>
      <c r="I15" s="140" t="s">
        <v>28</v>
      </c>
      <c r="J15" s="152">
        <f>C15/C17*100</f>
        <v>37.5</v>
      </c>
      <c r="K15" s="153">
        <f>D15/D17*100</f>
        <v>60</v>
      </c>
      <c r="L15" s="162">
        <f>E15/E17*100</f>
        <v>72.25433526011561</v>
      </c>
      <c r="M15" s="164">
        <f>F15/F17*100</f>
        <v>92.592592592592595</v>
      </c>
    </row>
    <row r="16" spans="1:14" ht="13.5" thickBot="1" x14ac:dyDescent="0.4">
      <c r="B16" s="140" t="s">
        <v>29</v>
      </c>
      <c r="C16" s="155">
        <v>1000</v>
      </c>
      <c r="D16" s="156">
        <v>400</v>
      </c>
      <c r="E16" s="156">
        <v>96</v>
      </c>
      <c r="F16" s="157">
        <v>4</v>
      </c>
      <c r="G16" s="151">
        <f>SUM(C16:F16)</f>
        <v>1500</v>
      </c>
      <c r="I16" s="140" t="s">
        <v>29</v>
      </c>
      <c r="J16" s="155">
        <f>C16/C17*100</f>
        <v>62.5</v>
      </c>
      <c r="K16" s="156">
        <f>D16/D17*100</f>
        <v>40</v>
      </c>
      <c r="L16" s="163">
        <f>E16/E17*100</f>
        <v>27.74566473988439</v>
      </c>
      <c r="M16" s="165">
        <f>F16/F17*100</f>
        <v>7.4074074074074066</v>
      </c>
    </row>
    <row r="17" spans="2:13" ht="13.5" thickBot="1" x14ac:dyDescent="0.45">
      <c r="B17" s="99" t="s">
        <v>9</v>
      </c>
      <c r="C17" s="147">
        <f>SUM(C15:C16)</f>
        <v>1600</v>
      </c>
      <c r="D17" s="148">
        <f>SUM(D15:D16)</f>
        <v>1000</v>
      </c>
      <c r="E17" s="148">
        <f>SUM(E15:E16)</f>
        <v>346</v>
      </c>
      <c r="F17" s="148">
        <f>SUM(F15:F16)</f>
        <v>54</v>
      </c>
      <c r="G17" s="149">
        <f>SUM(G15:G16)</f>
        <v>3000</v>
      </c>
      <c r="I17" s="99" t="s">
        <v>9</v>
      </c>
      <c r="J17" s="147">
        <f>SUM(J15:J16)</f>
        <v>100</v>
      </c>
      <c r="K17" s="148">
        <f>SUM(K15:K16)</f>
        <v>100</v>
      </c>
      <c r="L17" s="148">
        <f>SUM(L15:L16)</f>
        <v>100</v>
      </c>
      <c r="M17" s="166">
        <f>SUM(M15:M16)</f>
        <v>100</v>
      </c>
    </row>
    <row r="18" spans="2:13" ht="13.15" thickBot="1" x14ac:dyDescent="0.4"/>
    <row r="19" spans="2:13" ht="13.15" thickBot="1" x14ac:dyDescent="0.4">
      <c r="B19" s="43" t="s">
        <v>10</v>
      </c>
      <c r="I19" s="43" t="s">
        <v>11</v>
      </c>
    </row>
    <row r="20" spans="2:13" ht="25.9" thickBot="1" x14ac:dyDescent="0.4">
      <c r="B20" s="137" t="s">
        <v>25</v>
      </c>
      <c r="C20" s="138" t="s">
        <v>26</v>
      </c>
      <c r="D20" s="138" t="s">
        <v>27</v>
      </c>
      <c r="E20" s="138" t="s">
        <v>39</v>
      </c>
      <c r="F20" s="138" t="s">
        <v>40</v>
      </c>
      <c r="G20" s="136" t="s">
        <v>9</v>
      </c>
      <c r="I20" s="137" t="s">
        <v>25</v>
      </c>
      <c r="J20" s="138" t="s">
        <v>26</v>
      </c>
      <c r="K20" s="138" t="s">
        <v>27</v>
      </c>
      <c r="L20" s="138" t="s">
        <v>39</v>
      </c>
      <c r="M20" s="139" t="s">
        <v>40</v>
      </c>
    </row>
    <row r="21" spans="2:13" ht="13.15" x14ac:dyDescent="0.35">
      <c r="B21" s="140" t="s">
        <v>28</v>
      </c>
      <c r="C21" s="152">
        <f t="shared" ref="C21:F22" si="0">C$17*$G15/$G$17</f>
        <v>800</v>
      </c>
      <c r="D21" s="153">
        <f t="shared" si="0"/>
        <v>500</v>
      </c>
      <c r="E21" s="153">
        <f t="shared" si="0"/>
        <v>173</v>
      </c>
      <c r="F21" s="154">
        <f t="shared" si="0"/>
        <v>27</v>
      </c>
      <c r="G21" s="150">
        <f>SUM(C21:D21)</f>
        <v>1300</v>
      </c>
      <c r="I21" s="167" t="s">
        <v>28</v>
      </c>
      <c r="J21" s="168">
        <f t="shared" ref="J21:M22" si="1">C10-C21</f>
        <v>-200</v>
      </c>
      <c r="K21" s="169">
        <f t="shared" si="1"/>
        <v>100</v>
      </c>
      <c r="L21" s="170">
        <f t="shared" si="1"/>
        <v>77</v>
      </c>
      <c r="M21" s="171">
        <f t="shared" si="1"/>
        <v>23</v>
      </c>
    </row>
    <row r="22" spans="2:13" ht="13.5" thickBot="1" x14ac:dyDescent="0.4">
      <c r="B22" s="140" t="s">
        <v>29</v>
      </c>
      <c r="C22" s="155">
        <f t="shared" si="0"/>
        <v>800</v>
      </c>
      <c r="D22" s="156">
        <f t="shared" si="0"/>
        <v>500</v>
      </c>
      <c r="E22" s="156">
        <f t="shared" si="0"/>
        <v>173</v>
      </c>
      <c r="F22" s="157">
        <f t="shared" si="0"/>
        <v>27</v>
      </c>
      <c r="G22" s="151">
        <f>SUM(C22:D22)</f>
        <v>1300</v>
      </c>
      <c r="I22" s="141" t="s">
        <v>29</v>
      </c>
      <c r="J22" s="159">
        <f t="shared" si="1"/>
        <v>200</v>
      </c>
      <c r="K22" s="160">
        <f t="shared" si="1"/>
        <v>-100</v>
      </c>
      <c r="L22" s="172">
        <f t="shared" si="1"/>
        <v>-77</v>
      </c>
      <c r="M22" s="173">
        <f t="shared" si="1"/>
        <v>-23</v>
      </c>
    </row>
    <row r="23" spans="2:13" ht="13.5" thickBot="1" x14ac:dyDescent="0.45">
      <c r="B23" s="99" t="s">
        <v>9</v>
      </c>
      <c r="C23" s="147">
        <f>SUM(C21:C22)</f>
        <v>1600</v>
      </c>
      <c r="D23" s="148">
        <f>SUM(D21:D22)</f>
        <v>1000</v>
      </c>
      <c r="E23" s="148">
        <f>SUM(E21:E22)</f>
        <v>346</v>
      </c>
      <c r="F23" s="148">
        <f>SUM(F21:F22)</f>
        <v>54</v>
      </c>
      <c r="G23" s="149">
        <f>SUM(C23:D23)</f>
        <v>2600</v>
      </c>
      <c r="H23" s="32"/>
      <c r="I23" s="32"/>
    </row>
    <row r="24" spans="2:13" ht="13.15" thickBot="1" x14ac:dyDescent="0.4"/>
    <row r="25" spans="2:13" ht="15.4" thickBot="1" x14ac:dyDescent="0.45">
      <c r="B25" s="43" t="s">
        <v>61</v>
      </c>
    </row>
    <row r="26" spans="2:13" ht="25.9" thickBot="1" x14ac:dyDescent="0.4">
      <c r="B26" s="137" t="s">
        <v>25</v>
      </c>
      <c r="C26" s="138" t="s">
        <v>26</v>
      </c>
      <c r="D26" s="138" t="s">
        <v>27</v>
      </c>
      <c r="E26" s="138" t="s">
        <v>39</v>
      </c>
      <c r="F26" s="139" t="s">
        <v>40</v>
      </c>
    </row>
    <row r="27" spans="2:13" ht="13.15" x14ac:dyDescent="0.35">
      <c r="B27" s="140" t="s">
        <v>28</v>
      </c>
      <c r="C27" s="152">
        <f t="shared" ref="C27:F28" si="2">J21^2/C21</f>
        <v>50</v>
      </c>
      <c r="D27" s="153">
        <f t="shared" si="2"/>
        <v>20</v>
      </c>
      <c r="E27" s="162">
        <f t="shared" si="2"/>
        <v>34.271676300578036</v>
      </c>
      <c r="F27" s="164">
        <f t="shared" si="2"/>
        <v>19.592592592592592</v>
      </c>
      <c r="I27" s="36"/>
      <c r="J27" s="36"/>
      <c r="K27" s="36"/>
      <c r="L27" s="36"/>
      <c r="M27" s="36"/>
    </row>
    <row r="28" spans="2:13" ht="13.5" thickBot="1" x14ac:dyDescent="0.4">
      <c r="B28" s="141" t="s">
        <v>29</v>
      </c>
      <c r="C28" s="159">
        <f t="shared" si="2"/>
        <v>50</v>
      </c>
      <c r="D28" s="160">
        <f t="shared" si="2"/>
        <v>20</v>
      </c>
      <c r="E28" s="172">
        <f t="shared" si="2"/>
        <v>34.271676300578036</v>
      </c>
      <c r="F28" s="173">
        <f t="shared" si="2"/>
        <v>19.592592592592592</v>
      </c>
      <c r="I28" s="36"/>
    </row>
    <row r="30" spans="2:13" ht="13.15" thickBot="1" x14ac:dyDescent="0.4"/>
    <row r="31" spans="2:13" ht="14.65" thickBot="1" x14ac:dyDescent="0.45">
      <c r="B31" s="149" t="s">
        <v>12</v>
      </c>
      <c r="C31" s="101">
        <f xml:space="preserve"> SQRT(E31/F32)</f>
        <v>0.27618498679426468</v>
      </c>
      <c r="D31" s="146" t="s">
        <v>72</v>
      </c>
      <c r="E31" s="113">
        <f>SUM(C27:F28)</f>
        <v>247.72853778634124</v>
      </c>
    </row>
    <row r="32" spans="2:13" ht="14.65" thickBot="1" x14ac:dyDescent="0.45">
      <c r="B32" s="149" t="s">
        <v>20</v>
      </c>
      <c r="C32" s="101">
        <f>SQRT(2/1)</f>
        <v>1.4142135623730951</v>
      </c>
      <c r="D32" s="174" t="s">
        <v>75</v>
      </c>
      <c r="E32" s="166" t="s">
        <v>13</v>
      </c>
      <c r="F32" s="145">
        <v>3247.7</v>
      </c>
    </row>
    <row r="33" spans="2:3" ht="15" thickBot="1" x14ac:dyDescent="0.45">
      <c r="B33" s="149" t="s">
        <v>67</v>
      </c>
      <c r="C33" s="101">
        <f>C31*C32</f>
        <v>0.39058455404828329</v>
      </c>
    </row>
    <row r="36" spans="2:3" x14ac:dyDescent="0.35">
      <c r="C36" s="31"/>
    </row>
  </sheetData>
  <phoneticPr fontId="0" type="noConversion"/>
  <hyperlinks>
    <hyperlink ref="B4" location="LS_I!A1" display="Übersicht" xr:uid="{00000000-0004-0000-0400-000000000000}"/>
    <hyperlink ref="C4" location="'W 3-39 - W 3-42'!A1" display="W 3-39 - W 3-42" xr:uid="{00000000-0004-0000-0400-000001000000}"/>
    <hyperlink ref="A4" location="'Ü 3-37'!A1" display="Ü 3-37" xr:uid="{00000000-0004-0000-0400-000002000000}"/>
  </hyperlinks>
  <pageMargins left="0.78740157499999996" right="0.78740157499999996" top="0.984251969" bottom="0.984251969" header="0.4921259845" footer="0.4921259845"/>
  <pageSetup paperSize="9" scale="74" orientation="landscape" horizontalDpi="300" verticalDpi="300" r:id="rId1"/>
  <headerFooter alignWithMargins="0">
    <oddHeader>&amp;A</oddHeader>
    <oddFooter>&amp;CSeite &amp;P&amp;LStatistik P.Schmidt: &amp;F; &amp;A&amp;R&amp;D;&amp;T -- Seite &amp;P &amp;10(von 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0"/>
  <sheetViews>
    <sheetView showGridLines="0" tabSelected="1" zoomScaleNormal="100" workbookViewId="0">
      <selection activeCell="K23" sqref="K23"/>
    </sheetView>
  </sheetViews>
  <sheetFormatPr baseColWidth="10" defaultRowHeight="12.75" x14ac:dyDescent="0.35"/>
  <cols>
    <col min="1" max="2" width="11.53125" style="9"/>
    <col min="3" max="3" width="30.6640625" style="9" customWidth="1"/>
    <col min="4" max="7" width="11.53125" style="9"/>
  </cols>
  <sheetData>
    <row r="1" spans="1:11" s="3" customFormat="1" ht="13.15" x14ac:dyDescent="0.4">
      <c r="A1" s="3" t="s">
        <v>56</v>
      </c>
    </row>
    <row r="2" spans="1:11" s="3" customFormat="1" x14ac:dyDescent="0.35"/>
    <row r="3" spans="1:11" ht="13.15" thickBot="1" x14ac:dyDescent="0.4">
      <c r="H3" s="9"/>
      <c r="I3" s="9"/>
      <c r="J3" s="9"/>
      <c r="K3" s="9"/>
    </row>
    <row r="4" spans="1:11" ht="13.15" thickBot="1" x14ac:dyDescent="0.4">
      <c r="A4" s="26" t="s">
        <v>24</v>
      </c>
      <c r="B4" s="26" t="s">
        <v>57</v>
      </c>
      <c r="C4" s="175"/>
      <c r="H4" s="9"/>
      <c r="I4" s="9"/>
      <c r="J4" s="9"/>
      <c r="K4" s="9"/>
    </row>
    <row r="5" spans="1:11" x14ac:dyDescent="0.35">
      <c r="B5" s="27"/>
      <c r="C5" s="27"/>
      <c r="H5" s="9"/>
      <c r="I5" s="9"/>
      <c r="J5" s="9"/>
      <c r="K5" s="9"/>
    </row>
    <row r="6" spans="1:11" ht="13.15" thickBot="1" x14ac:dyDescent="0.4">
      <c r="H6" s="9"/>
      <c r="I6" s="9"/>
      <c r="J6" s="9"/>
      <c r="K6" s="9"/>
    </row>
    <row r="7" spans="1:11" ht="13.5" thickBot="1" x14ac:dyDescent="0.4">
      <c r="B7" s="104" t="s">
        <v>55</v>
      </c>
    </row>
    <row r="8" spans="1:11" ht="13.15" thickBot="1" x14ac:dyDescent="0.4">
      <c r="B8" s="176" t="s">
        <v>43</v>
      </c>
      <c r="C8" s="177" t="s">
        <v>76</v>
      </c>
      <c r="D8" s="61"/>
      <c r="E8" s="61"/>
      <c r="F8" s="62"/>
    </row>
    <row r="9" spans="1:11" ht="13.15" thickBot="1" x14ac:dyDescent="0.4">
      <c r="C9" s="178" t="s">
        <v>54</v>
      </c>
      <c r="D9" s="64"/>
      <c r="E9" s="64"/>
      <c r="F9" s="65"/>
    </row>
    <row r="10" spans="1:11" ht="13.15" thickBot="1" x14ac:dyDescent="0.4"/>
    <row r="11" spans="1:11" ht="13.15" thickBot="1" x14ac:dyDescent="0.4">
      <c r="B11" s="176" t="s">
        <v>49</v>
      </c>
      <c r="C11" s="177" t="s">
        <v>77</v>
      </c>
      <c r="D11" s="61"/>
      <c r="E11" s="61"/>
      <c r="F11" s="62"/>
    </row>
    <row r="12" spans="1:11" ht="13.15" thickBot="1" x14ac:dyDescent="0.4">
      <c r="C12" s="178" t="s">
        <v>53</v>
      </c>
      <c r="D12" s="64"/>
      <c r="E12" s="64"/>
      <c r="F12" s="65"/>
    </row>
    <row r="13" spans="1:11" ht="13.15" thickBot="1" x14ac:dyDescent="0.4"/>
    <row r="14" spans="1:11" ht="13.5" thickBot="1" x14ac:dyDescent="0.4">
      <c r="B14" s="104" t="s">
        <v>52</v>
      </c>
    </row>
    <row r="15" spans="1:11" ht="13.15" thickBot="1" x14ac:dyDescent="0.4">
      <c r="B15" s="115" t="s">
        <v>51</v>
      </c>
      <c r="C15" s="55"/>
      <c r="D15" s="55"/>
      <c r="E15" s="56"/>
    </row>
    <row r="16" spans="1:11" ht="13.15" thickBot="1" x14ac:dyDescent="0.4"/>
    <row r="17" spans="2:5" ht="13.5" thickBot="1" x14ac:dyDescent="0.4">
      <c r="B17" s="104" t="s">
        <v>50</v>
      </c>
    </row>
    <row r="18" spans="2:5" ht="13.15" thickBot="1" x14ac:dyDescent="0.4">
      <c r="B18" s="176" t="s">
        <v>43</v>
      </c>
      <c r="C18" s="145" t="s">
        <v>45</v>
      </c>
    </row>
    <row r="19" spans="2:5" ht="13.15" thickBot="1" x14ac:dyDescent="0.4">
      <c r="B19" s="176" t="s">
        <v>49</v>
      </c>
      <c r="C19" s="145" t="s">
        <v>48</v>
      </c>
    </row>
    <row r="20" spans="2:5" ht="13.15" thickBot="1" x14ac:dyDescent="0.4">
      <c r="B20" s="176" t="s">
        <v>47</v>
      </c>
      <c r="C20" s="145" t="s">
        <v>45</v>
      </c>
    </row>
    <row r="21" spans="2:5" ht="13.15" thickBot="1" x14ac:dyDescent="0.4">
      <c r="B21" s="176" t="s">
        <v>46</v>
      </c>
      <c r="C21" s="145" t="s">
        <v>45</v>
      </c>
    </row>
    <row r="23" spans="2:5" ht="13.15" thickBot="1" x14ac:dyDescent="0.4"/>
    <row r="24" spans="2:5" ht="13.5" thickBot="1" x14ac:dyDescent="0.45">
      <c r="B24" s="104" t="s">
        <v>44</v>
      </c>
      <c r="D24" s="1"/>
    </row>
    <row r="25" spans="2:5" ht="13.15" thickBot="1" x14ac:dyDescent="0.4">
      <c r="B25" s="176" t="s">
        <v>43</v>
      </c>
      <c r="C25" s="145" t="s">
        <v>48</v>
      </c>
      <c r="D25" s="9" t="s">
        <v>85</v>
      </c>
    </row>
    <row r="26" spans="2:5" ht="13.5" thickBot="1" x14ac:dyDescent="0.45">
      <c r="B26" s="176" t="s">
        <v>49</v>
      </c>
      <c r="C26" s="145" t="s">
        <v>80</v>
      </c>
      <c r="E26" s="5"/>
    </row>
    <row r="27" spans="2:5" ht="13.15" thickBot="1" x14ac:dyDescent="0.4">
      <c r="B27" s="176" t="s">
        <v>47</v>
      </c>
      <c r="C27" s="145" t="s">
        <v>81</v>
      </c>
    </row>
    <row r="28" spans="2:5" ht="13.5" thickBot="1" x14ac:dyDescent="0.45">
      <c r="B28" s="176" t="s">
        <v>46</v>
      </c>
      <c r="C28" s="145" t="s">
        <v>45</v>
      </c>
      <c r="D28" s="4"/>
    </row>
    <row r="29" spans="2:5" ht="13.15" thickBot="1" x14ac:dyDescent="0.4">
      <c r="B29" s="176" t="s">
        <v>78</v>
      </c>
      <c r="C29" s="145" t="s">
        <v>82</v>
      </c>
    </row>
    <row r="30" spans="2:5" ht="13.15" thickBot="1" x14ac:dyDescent="0.4">
      <c r="B30" s="176" t="s">
        <v>79</v>
      </c>
      <c r="C30" s="145" t="s">
        <v>83</v>
      </c>
    </row>
  </sheetData>
  <hyperlinks>
    <hyperlink ref="B4" location="LS_I!A1" display="Übersicht" xr:uid="{00000000-0004-0000-0500-000000000000}"/>
    <hyperlink ref="A4" location="'Ü 3-38'!A1" display="Ü 3-38" xr:uid="{00000000-0004-0000-0500-000001000000}"/>
  </hyperlinks>
  <pageMargins left="0.78740157499999996" right="0.78740157499999996" top="0.984251969" bottom="0.984251969" header="0.4921259845" footer="0.4921259845"/>
  <pageSetup paperSize="9" scale="98" orientation="portrait" horizontalDpi="300" verticalDpi="300" r:id="rId1"/>
  <headerFooter alignWithMargins="0">
    <oddHeader>&amp;A</oddHeader>
    <oddFooter>&amp;CSeite &amp;P&amp;LStatistik P.Schmidt: &amp;F; &amp;A&amp;R&amp;D;&amp;T -- Seite &amp;P &amp;10(von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LS_I</vt:lpstr>
      <vt:lpstr>Ü 3-35</vt:lpstr>
      <vt:lpstr>Ü 3-36</vt:lpstr>
      <vt:lpstr>Ü 3-37</vt:lpstr>
      <vt:lpstr>Ü 3-38</vt:lpstr>
      <vt:lpstr>W 3-39 - W 3-42</vt:lpstr>
    </vt:vector>
  </TitlesOfParts>
  <Company>Hochschule Bremen, VWL &amp;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Lösungshinweise Übungsaufgaben</dc:title>
  <dc:subject>Kapitel 3</dc:subject>
  <dc:creator>Peter Schmidt, Martina Schmidt</dc:creator>
  <cp:lastModifiedBy>Peter Schmidt</cp:lastModifiedBy>
  <cp:lastPrinted>2016-10-27T12:44:57Z</cp:lastPrinted>
  <dcterms:created xsi:type="dcterms:W3CDTF">1980-01-01T01:09:20Z</dcterms:created>
  <dcterms:modified xsi:type="dcterms:W3CDTF">2023-11-29T12:20:43Z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-518463182</vt:i4>
  </property>
  <property fmtid="{D5CDD505-2E9C-101B-9397-08002B2CF9AE}" pid="3" name="_EmailSubject">
    <vt:lpwstr>Aufgabensammlungen und Lösungen</vt:lpwstr>
  </property>
  <property fmtid="{D5CDD505-2E9C-101B-9397-08002B2CF9AE}" pid="4" name="_AuthorEmail">
    <vt:lpwstr>email@michael-hollmann.de</vt:lpwstr>
  </property>
  <property fmtid="{D5CDD505-2E9C-101B-9397-08002B2CF9AE}" pid="5" name="_AuthorEmailDisplayName">
    <vt:lpwstr>Michael Hollmann</vt:lpwstr>
  </property>
  <property fmtid="{D5CDD505-2E9C-101B-9397-08002B2CF9AE}" pid="6" name="_ReviewingToolsShownOnce">
    <vt:lpwstr/>
  </property>
</Properties>
</file>