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6905" windowHeight="11325" tabRatio="601"/>
  </bookViews>
  <sheets>
    <sheet name="LS_C" sheetId="8" r:id="rId1"/>
    <sheet name="Ü 2-5" sheetId="3" r:id="rId2"/>
    <sheet name="Ü 2-6 " sheetId="4" r:id="rId3"/>
    <sheet name="K 2-7" sheetId="5" r:id="rId4"/>
    <sheet name="Ü 2-8" sheetId="6" r:id="rId5"/>
    <sheet name="Ü 2-9" sheetId="7" r:id="rId6"/>
  </sheets>
  <externalReferences>
    <externalReference r:id="rId7"/>
    <externalReference r:id="rId8"/>
    <externalReference r:id="rId9"/>
  </externalReferences>
  <definedNames>
    <definedName name="Antworten">[1]Quartile!$A$9:$A$15</definedName>
    <definedName name="BFA">[1]Quartile!$C$9:$C$15</definedName>
    <definedName name="CW">[1]Quartile!$B$9:$B$15</definedName>
    <definedName name="_xlnm.Print_Area" localSheetId="3">'K 2-7'!$A$1:$P$94</definedName>
    <definedName name="_xlnm.Print_Area" localSheetId="4">'Ü 2-8'!$A$1:$M$13</definedName>
    <definedName name="HTML_CodePage" hidden="1">1252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'[1]Größen, fi und Fi'!$D$6:$D$10</definedName>
    <definedName name="p_0">'[2]weitere Index-Bsp'!$D$11:$D$13</definedName>
    <definedName name="p_1">'[2]weitere Index-Bsp'!$E$11:$E$13</definedName>
    <definedName name="q_0">'[2]weitere Index-Bsp'!$B$11:$B$13</definedName>
    <definedName name="q_1">'[2]weitere Index-Bsp'!$C$11:$C$13</definedName>
    <definedName name="q0">'[2]weitere Index-Bsp'!$B$11:$B$13</definedName>
    <definedName name="Statistik">'[3]Noten (4-1)'!$G$4:$I$13</definedName>
    <definedName name="Studiengang">#REF!</definedName>
    <definedName name="USVW">[1]Quartile!$D$9:$D$15</definedName>
    <definedName name="VWL">'[3]Noten (4-1)'!$K$4:$M$13</definedName>
    <definedName name="Werte">'[1]Größen, fi und Fi'!$A$7:$B$22</definedName>
  </definedNames>
  <calcPr calcId="162913"/>
  <pivotCaches>
    <pivotCache cacheId="8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7" l="1"/>
  <c r="F11" i="7"/>
  <c r="F12" i="7"/>
  <c r="F13" i="7"/>
  <c r="F14" i="7"/>
  <c r="B15" i="7"/>
  <c r="C13" i="7"/>
  <c r="E21" i="3"/>
  <c r="E18" i="3"/>
  <c r="E19" i="3"/>
  <c r="E20" i="3"/>
  <c r="E17" i="3"/>
  <c r="M14" i="4"/>
  <c r="M15" i="4"/>
  <c r="M16" i="4"/>
  <c r="M17" i="4"/>
  <c r="M13" i="4"/>
  <c r="J14" i="4"/>
  <c r="J15" i="4"/>
  <c r="J16" i="4"/>
  <c r="J17" i="4"/>
  <c r="J13" i="4"/>
  <c r="C12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L17" i="4"/>
  <c r="K13" i="4"/>
  <c r="K14" i="4"/>
  <c r="K15" i="4"/>
  <c r="K16" i="4"/>
  <c r="K17" i="4"/>
  <c r="C20" i="4"/>
  <c r="L16" i="4"/>
  <c r="C19" i="4"/>
  <c r="L15" i="4"/>
  <c r="C18" i="4"/>
  <c r="L14" i="4"/>
  <c r="C17" i="4"/>
  <c r="L13" i="4"/>
  <c r="C16" i="4"/>
  <c r="C15" i="4"/>
  <c r="G15" i="5"/>
  <c r="H12" i="5" s="1"/>
  <c r="H11" i="5"/>
  <c r="L11" i="5" s="1"/>
  <c r="E11" i="5"/>
  <c r="J12" i="5"/>
  <c r="K12" i="5"/>
  <c r="E10" i="5"/>
  <c r="F10" i="5"/>
  <c r="E12" i="5"/>
  <c r="J13" i="5"/>
  <c r="K13" i="5"/>
  <c r="H14" i="5"/>
  <c r="L14" i="5" s="1"/>
  <c r="J14" i="5"/>
  <c r="K14" i="5"/>
  <c r="K10" i="5"/>
  <c r="F14" i="5"/>
  <c r="F13" i="5"/>
  <c r="F12" i="5"/>
  <c r="H10" i="5"/>
  <c r="L10" i="5" s="1"/>
  <c r="F11" i="5"/>
  <c r="J11" i="5"/>
  <c r="K11" i="5"/>
  <c r="H13" i="5"/>
  <c r="L13" i="5"/>
  <c r="C11" i="7"/>
  <c r="C14" i="7"/>
  <c r="F15" i="7"/>
  <c r="G11" i="7"/>
  <c r="C12" i="7"/>
  <c r="C10" i="7"/>
  <c r="D10" i="7"/>
  <c r="D11" i="7"/>
  <c r="G12" i="7"/>
  <c r="J12" i="7"/>
  <c r="D12" i="7"/>
  <c r="D13" i="7"/>
  <c r="D14" i="7"/>
  <c r="J11" i="7"/>
  <c r="G14" i="7"/>
  <c r="J14" i="7"/>
  <c r="G13" i="7"/>
  <c r="J13" i="7"/>
  <c r="G10" i="7"/>
  <c r="H10" i="7"/>
  <c r="H11" i="7"/>
  <c r="I12" i="7"/>
  <c r="H12" i="7"/>
  <c r="I11" i="7"/>
  <c r="K11" i="7"/>
  <c r="J10" i="7"/>
  <c r="K10" i="7"/>
  <c r="J39" i="7"/>
  <c r="K12" i="7"/>
  <c r="H13" i="7"/>
  <c r="I13" i="7"/>
  <c r="K13" i="7"/>
  <c r="I14" i="7"/>
  <c r="K14" i="7"/>
  <c r="K15" i="7"/>
  <c r="K17" i="7"/>
  <c r="K19" i="7"/>
  <c r="H14" i="7"/>
  <c r="L12" i="5" l="1"/>
  <c r="H15" i="5"/>
  <c r="I10" i="5"/>
  <c r="I11" i="5" s="1"/>
  <c r="I12" i="5" s="1"/>
  <c r="I13" i="5" s="1"/>
  <c r="I14" i="5" s="1"/>
</calcChain>
</file>

<file path=xl/sharedStrings.xml><?xml version="1.0" encoding="utf-8"?>
<sst xmlns="http://schemas.openxmlformats.org/spreadsheetml/2006/main" count="171" uniqueCount="110">
  <si>
    <t>a)</t>
  </si>
  <si>
    <t>StudGang</t>
  </si>
  <si>
    <t>Anzahl - StudGang</t>
  </si>
  <si>
    <t>A</t>
  </si>
  <si>
    <t>Prozent</t>
  </si>
  <si>
    <t>B</t>
  </si>
  <si>
    <t>Gesamtergebnis</t>
  </si>
  <si>
    <t xml:space="preserve">Mittelwert: </t>
  </si>
  <si>
    <t>Klassenbildung in Excel mittels -&gt; hier als PIVOT-Tabelle</t>
  </si>
  <si>
    <t>Klassen</t>
  </si>
  <si>
    <t>Anzahl - Klassen</t>
  </si>
  <si>
    <t>Klasse</t>
  </si>
  <si>
    <t>Fi</t>
  </si>
  <si>
    <t>Xi</t>
  </si>
  <si>
    <t>Ergebnis</t>
  </si>
  <si>
    <t>fi %</t>
  </si>
  <si>
    <t xml:space="preserve"> 3-4</t>
  </si>
  <si>
    <t xml:space="preserve"> 4-5</t>
  </si>
  <si>
    <t xml:space="preserve"> 5-6</t>
  </si>
  <si>
    <t xml:space="preserve"> 6-7</t>
  </si>
  <si>
    <t xml:space="preserve"> 7-8</t>
  </si>
  <si>
    <t>Relative Häufigkeiten (%)</t>
  </si>
  <si>
    <t>Summenhäufigkeiten</t>
  </si>
  <si>
    <t>Kl.Breite</t>
  </si>
  <si>
    <t>Wochenstunden</t>
  </si>
  <si>
    <t>UnterG</t>
  </si>
  <si>
    <t>bis</t>
  </si>
  <si>
    <t>Obergr.</t>
  </si>
  <si>
    <t>ni</t>
  </si>
  <si>
    <t>ni/n</t>
  </si>
  <si>
    <t>F(xi)</t>
  </si>
  <si>
    <t>0 bis unter 9</t>
  </si>
  <si>
    <t>-</t>
  </si>
  <si>
    <t>9 bis unter 13</t>
  </si>
  <si>
    <t>13 bis unter 19</t>
  </si>
  <si>
    <t>19 bis unter 27</t>
  </si>
  <si>
    <t>27 bis 39</t>
  </si>
  <si>
    <t>Histogramm und Summenhäufigkeitsfunktion</t>
  </si>
  <si>
    <t>Histogramm bitte per Hand</t>
  </si>
  <si>
    <t>erzeugen, dies ist in Excel</t>
  </si>
  <si>
    <t xml:space="preserve">aufgrund der unterschiedlichen </t>
  </si>
  <si>
    <t xml:space="preserve">Wer eine Möglichkeit findet, </t>
  </si>
  <si>
    <t>mail me ... ;-)</t>
  </si>
  <si>
    <t>Kartoffeln</t>
  </si>
  <si>
    <t xml:space="preserve">Klassenbreite kaum möglich. </t>
  </si>
  <si>
    <t>Klassenmitte</t>
  </si>
  <si>
    <t>oder</t>
  </si>
  <si>
    <t>Ungefähres Ablesen des F(22) Wertes:  ca. 0,85</t>
  </si>
  <si>
    <t>Dichte</t>
  </si>
  <si>
    <t>Hilfswerte Histrogramm-Bild</t>
  </si>
  <si>
    <t>Stunden</t>
  </si>
  <si>
    <t>unter</t>
  </si>
  <si>
    <t>Zielfrage: Wieviel Prozent der Merkmalsträger verfügen über wieviel Prozent der Merkmalssumme?</t>
  </si>
  <si>
    <t>Das LKM wird ermittelt, indem die Fläche zwischen Gleichverteilungsgrade und Lorenzkurve ins Verhältnis</t>
  </si>
  <si>
    <t xml:space="preserve">zum unteren Dreieck (=100*100/2=5000) gesetzt wird. </t>
  </si>
  <si>
    <t xml:space="preserve">Es sollten Wertangaben vorhanden sein: Umsatz, Kosten, Einkommen. </t>
  </si>
  <si>
    <t xml:space="preserve">Z. B. ist es sinnvoll, die Einkommenskonzentration statistisch zu analysieren. </t>
  </si>
  <si>
    <t>Fläche lt. Formel</t>
  </si>
  <si>
    <t>Klassenmitte xi*</t>
  </si>
  <si>
    <t>Anteil Umsatz gi %</t>
  </si>
  <si>
    <t>Gi</t>
  </si>
  <si>
    <t>(fi * gi) / 2</t>
  </si>
  <si>
    <t>Summe:</t>
  </si>
  <si>
    <t xml:space="preserve"> = n</t>
  </si>
  <si>
    <t xml:space="preserve"> = m</t>
  </si>
  <si>
    <t xml:space="preserve">Lorenzkurve: </t>
  </si>
  <si>
    <t>5000 - Fl =</t>
  </si>
  <si>
    <t xml:space="preserve">LKM = </t>
  </si>
  <si>
    <t>Prof. Dr. Peter Schmidt</t>
  </si>
  <si>
    <t>Statistik schrittweise verstehen</t>
  </si>
  <si>
    <t>Lösungshinweise zu den Übungsaufgaben</t>
  </si>
  <si>
    <t>Lernschritt C</t>
  </si>
  <si>
    <t>Ü 2-5</t>
  </si>
  <si>
    <t>Ü 2-6</t>
  </si>
  <si>
    <t>Ausblick (nicht in Aufgabe enthalten)</t>
  </si>
  <si>
    <t>K 2-7</t>
  </si>
  <si>
    <t>Vergleiche Beschreibung in der Lehrveranstaltung</t>
  </si>
  <si>
    <t>Ü 2-8</t>
  </si>
  <si>
    <t>Ü 2-9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</si>
  <si>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</si>
  <si>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</si>
  <si>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Merkmalsträger</t>
  </si>
  <si>
    <t>StudentInnen</t>
  </si>
  <si>
    <t>Studiengänge</t>
  </si>
  <si>
    <t>b) &amp; c )</t>
  </si>
  <si>
    <t>einzelne Werte  (A, B, C, D)</t>
  </si>
  <si>
    <t>C</t>
  </si>
  <si>
    <t>D</t>
  </si>
  <si>
    <t xml:space="preserve"> Kartoffeln</t>
  </si>
  <si>
    <t xml:space="preserve"> Durchmesser der Kartoffeln</t>
  </si>
  <si>
    <t xml:space="preserve"> einzelne Werte</t>
  </si>
  <si>
    <t>Merkmale</t>
  </si>
  <si>
    <t>Merkmalsausprägungen</t>
  </si>
  <si>
    <r>
      <t>Anzahl n</t>
    </r>
    <r>
      <rPr>
        <vertAlign val="subscript"/>
        <sz val="10"/>
        <color indexed="12"/>
        <rFont val="Arial"/>
        <family val="2"/>
      </rPr>
      <t>i</t>
    </r>
  </si>
  <si>
    <r>
      <t>n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 xml:space="preserve"> / n oder f</t>
    </r>
    <r>
      <rPr>
        <b/>
        <i/>
        <vertAlign val="subscript"/>
        <sz val="10"/>
        <rFont val="Arial"/>
        <family val="2"/>
      </rPr>
      <t>i</t>
    </r>
  </si>
  <si>
    <t>b)</t>
  </si>
  <si>
    <t>c)</t>
  </si>
  <si>
    <t xml:space="preserve">Dieses Histogramm ist kein gutes Beispiel weil die Klassen alle gleich breit sind ... </t>
  </si>
  <si>
    <t>Das Summenhäufigkeitsdiagramm KANN aus dem Ursprung gezeichnet werden, dies ist aber nicht notwendig</t>
  </si>
  <si>
    <r>
      <t>x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*</t>
    </r>
  </si>
  <si>
    <r>
      <t>D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</si>
  <si>
    <r>
      <t xml:space="preserve">D=ni / </t>
    </r>
    <r>
      <rPr>
        <b/>
        <i/>
        <sz val="10"/>
        <rFont val="Symbol"/>
        <family val="1"/>
        <charset val="2"/>
      </rPr>
      <t>D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</si>
  <si>
    <r>
      <t xml:space="preserve">D=fi*100 / </t>
    </r>
    <r>
      <rPr>
        <b/>
        <i/>
        <sz val="10"/>
        <rFont val="Symbol"/>
        <family val="1"/>
        <charset val="2"/>
      </rPr>
      <t>D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</si>
  <si>
    <r>
      <t>n</t>
    </r>
    <r>
      <rPr>
        <b/>
        <i/>
        <vertAlign val="subscript"/>
        <sz val="10"/>
        <rFont val="Arial"/>
        <family val="2"/>
      </rPr>
      <t>i</t>
    </r>
  </si>
  <si>
    <r>
      <t>Summe aller Aus-prägungen in x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 xml:space="preserve"> * n</t>
    </r>
    <r>
      <rPr>
        <b/>
        <i/>
        <vertAlign val="subscript"/>
        <sz val="10"/>
        <rFont val="Arial"/>
        <family val="2"/>
      </rPr>
      <t xml:space="preserve">i </t>
    </r>
    <r>
      <rPr>
        <b/>
        <i/>
        <sz val="10"/>
        <rFont val="Arial"/>
        <family val="2"/>
      </rPr>
      <t xml:space="preserve"> -&gt; mi</t>
    </r>
  </si>
  <si>
    <r>
      <t>f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 xml:space="preserve"> * G</t>
    </r>
    <r>
      <rPr>
        <b/>
        <i/>
        <vertAlign val="subscript"/>
        <sz val="10"/>
        <rFont val="Arial"/>
        <family val="2"/>
      </rPr>
      <t>i-1</t>
    </r>
  </si>
  <si>
    <r>
      <t>Fl</t>
    </r>
    <r>
      <rPr>
        <b/>
        <i/>
        <vertAlign val="subscript"/>
        <sz val="10"/>
        <rFont val="Arial"/>
        <family val="2"/>
      </rPr>
      <t>i</t>
    </r>
  </si>
  <si>
    <t>Umsatzanteil der 3000 umsatzstärksten Betriebe (20%) :     -&gt;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</si>
  <si>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</si>
  <si>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r>
      <t>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/ Klassenbreite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</si>
</sst>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00"/>
    <numFmt numFmtId="167" formatCode="#,##0.000"/>
  </numFmts>
  <fonts count="2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vertAlign val="subscript"/>
      <sz val="10"/>
      <color indexed="12"/>
      <name val="Arial"/>
      <family val="2"/>
    </font>
    <font>
      <b/>
      <i/>
      <vertAlign val="subscript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Symbol"/>
      <family val="1"/>
      <charset val="2"/>
    </font>
    <font>
      <sz val="10"/>
      <color rgb="FF0000FF"/>
      <name val="Arial"/>
      <family val="2"/>
    </font>
    <font>
      <b/>
      <i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/>
    <xf numFmtId="0" fontId="4" fillId="0" borderId="0" xfId="0" applyFont="1"/>
    <xf numFmtId="0" fontId="11" fillId="0" borderId="0" xfId="0" applyFont="1"/>
    <xf numFmtId="0" fontId="13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3" borderId="1" xfId="0" applyFont="1" applyFill="1" applyBorder="1"/>
    <xf numFmtId="0" fontId="20" fillId="3" borderId="2" xfId="0" applyFont="1" applyFill="1" applyBorder="1"/>
    <xf numFmtId="0" fontId="20" fillId="3" borderId="3" xfId="0" applyFont="1" applyFill="1" applyBorder="1" applyAlignment="1">
      <alignment horizontal="right"/>
    </xf>
    <xf numFmtId="0" fontId="20" fillId="3" borderId="4" xfId="0" applyFont="1" applyFill="1" applyBorder="1"/>
    <xf numFmtId="0" fontId="20" fillId="3" borderId="0" xfId="0" applyFont="1" applyFill="1"/>
    <xf numFmtId="0" fontId="20" fillId="3" borderId="5" xfId="0" applyFont="1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16" fontId="9" fillId="3" borderId="0" xfId="2" applyNumberFormat="1" applyFill="1" applyAlignment="1" applyProtection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9" fillId="4" borderId="9" xfId="2" applyFill="1" applyBorder="1" applyAlignment="1" applyProtection="1">
      <alignment horizontal="center"/>
    </xf>
    <xf numFmtId="16" fontId="7" fillId="5" borderId="10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16" fontId="10" fillId="5" borderId="9" xfId="0" applyNumberFormat="1" applyFont="1" applyFill="1" applyBorder="1" applyAlignment="1">
      <alignment horizontal="center"/>
    </xf>
    <xf numFmtId="16" fontId="10" fillId="5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NumberFormat="1" applyFont="1" applyBorder="1"/>
    <xf numFmtId="164" fontId="11" fillId="0" borderId="5" xfId="0" applyNumberFormat="1" applyFont="1" applyBorder="1"/>
    <xf numFmtId="0" fontId="11" fillId="0" borderId="4" xfId="0" applyFont="1" applyBorder="1"/>
    <xf numFmtId="0" fontId="11" fillId="0" borderId="15" xfId="0" applyNumberFormat="1" applyFont="1" applyBorder="1"/>
    <xf numFmtId="0" fontId="4" fillId="0" borderId="16" xfId="0" applyFont="1" applyBorder="1"/>
    <xf numFmtId="0" fontId="4" fillId="0" borderId="17" xfId="0" applyNumberFormat="1" applyFont="1" applyBorder="1"/>
    <xf numFmtId="164" fontId="4" fillId="0" borderId="18" xfId="0" applyNumberFormat="1" applyFont="1" applyBorder="1"/>
    <xf numFmtId="0" fontId="11" fillId="0" borderId="19" xfId="0" applyFont="1" applyBorder="1" applyAlignment="1">
      <alignment horizontal="center"/>
    </xf>
    <xf numFmtId="0" fontId="15" fillId="0" borderId="20" xfId="0" applyFont="1" applyBorder="1"/>
    <xf numFmtId="0" fontId="15" fillId="0" borderId="21" xfId="0" applyFont="1" applyBorder="1"/>
    <xf numFmtId="0" fontId="15" fillId="0" borderId="22" xfId="0" applyFont="1" applyBorder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7" xfId="0" applyFont="1" applyBorder="1"/>
    <xf numFmtId="0" fontId="15" fillId="0" borderId="27" xfId="0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28" xfId="0" applyFont="1" applyBorder="1"/>
    <xf numFmtId="0" fontId="7" fillId="5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29" xfId="0" applyFont="1" applyBorder="1"/>
    <xf numFmtId="0" fontId="15" fillId="0" borderId="30" xfId="0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4" fillId="0" borderId="32" xfId="0" applyFont="1" applyBorder="1" applyAlignment="1">
      <alignment horizontal="right"/>
    </xf>
    <xf numFmtId="0" fontId="21" fillId="0" borderId="3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8" fillId="0" borderId="30" xfId="0" applyFont="1" applyBorder="1"/>
    <xf numFmtId="0" fontId="23" fillId="0" borderId="0" xfId="0" applyFont="1" applyAlignment="1">
      <alignment horizontal="left"/>
    </xf>
    <xf numFmtId="0" fontId="4" fillId="5" borderId="1" xfId="0" applyFont="1" applyFill="1" applyBorder="1"/>
    <xf numFmtId="0" fontId="7" fillId="5" borderId="11" xfId="0" applyFont="1" applyFill="1" applyBorder="1"/>
    <xf numFmtId="0" fontId="15" fillId="3" borderId="26" xfId="0" applyFont="1" applyFill="1" applyBorder="1" applyAlignment="1">
      <alignment horizontal="center" wrapText="1"/>
    </xf>
    <xf numFmtId="0" fontId="15" fillId="3" borderId="27" xfId="0" applyFont="1" applyFill="1" applyBorder="1" applyAlignment="1">
      <alignment horizontal="center" wrapText="1"/>
    </xf>
    <xf numFmtId="0" fontId="15" fillId="3" borderId="35" xfId="0" applyFont="1" applyFill="1" applyBorder="1" applyAlignment="1">
      <alignment horizontal="center" wrapText="1"/>
    </xf>
    <xf numFmtId="0" fontId="15" fillId="3" borderId="36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Continuous" wrapText="1"/>
    </xf>
    <xf numFmtId="0" fontId="15" fillId="3" borderId="57" xfId="0" applyFont="1" applyFill="1" applyBorder="1" applyAlignment="1">
      <alignment horizontal="centerContinuous" wrapText="1"/>
    </xf>
    <xf numFmtId="0" fontId="15" fillId="3" borderId="58" xfId="0" applyFont="1" applyFill="1" applyBorder="1" applyAlignment="1">
      <alignment horizontal="centerContinuous" wrapText="1"/>
    </xf>
    <xf numFmtId="0" fontId="15" fillId="3" borderId="59" xfId="0" applyFont="1" applyFill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13" fillId="0" borderId="60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10" fillId="5" borderId="59" xfId="0" applyFont="1" applyFill="1" applyBorder="1" applyAlignment="1">
      <alignment horizontal="center"/>
    </xf>
    <xf numFmtId="0" fontId="10" fillId="5" borderId="64" xfId="0" applyFont="1" applyFill="1" applyBorder="1" applyAlignment="1">
      <alignment horizontal="center" vertical="center"/>
    </xf>
    <xf numFmtId="0" fontId="9" fillId="4" borderId="9" xfId="2" applyFill="1" applyBorder="1" applyAlignment="1" applyProtection="1">
      <alignment horizontal="center" vertical="center"/>
    </xf>
    <xf numFmtId="0" fontId="9" fillId="4" borderId="9" xfId="2" applyFont="1" applyFill="1" applyBorder="1" applyAlignment="1" applyProtection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5" xfId="0" pivotButton="1" applyFont="1" applyBorder="1"/>
    <xf numFmtId="0" fontId="1" fillId="0" borderId="66" xfId="0" applyFont="1" applyBorder="1"/>
    <xf numFmtId="0" fontId="1" fillId="0" borderId="25" xfId="0" applyFont="1" applyBorder="1" applyAlignment="1">
      <alignment horizontal="center"/>
    </xf>
    <xf numFmtId="0" fontId="1" fillId="0" borderId="67" xfId="0" pivotButton="1" applyFont="1" applyBorder="1"/>
    <xf numFmtId="0" fontId="1" fillId="0" borderId="68" xfId="0" applyFont="1" applyBorder="1"/>
    <xf numFmtId="0" fontId="1" fillId="0" borderId="69" xfId="0" applyFont="1" applyBorder="1"/>
    <xf numFmtId="0" fontId="1" fillId="0" borderId="68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0" xfId="0" applyFont="1"/>
    <xf numFmtId="0" fontId="1" fillId="0" borderId="70" xfId="0" applyFont="1" applyBorder="1"/>
    <xf numFmtId="0" fontId="1" fillId="0" borderId="71" xfId="0" applyNumberFormat="1" applyFont="1" applyBorder="1"/>
    <xf numFmtId="0" fontId="1" fillId="0" borderId="4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9" fontId="1" fillId="0" borderId="37" xfId="3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72" xfId="0" applyFont="1" applyBorder="1"/>
    <xf numFmtId="0" fontId="1" fillId="0" borderId="73" xfId="0" applyNumberFormat="1" applyFont="1" applyBorder="1"/>
    <xf numFmtId="0" fontId="1" fillId="0" borderId="4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9" fontId="1" fillId="0" borderId="49" xfId="3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2" fontId="1" fillId="0" borderId="0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" fillId="0" borderId="29" xfId="0" applyFont="1" applyBorder="1"/>
    <xf numFmtId="0" fontId="1" fillId="0" borderId="6" xfId="0" applyFont="1" applyBorder="1"/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51" xfId="0" applyFont="1" applyBorder="1"/>
    <xf numFmtId="0" fontId="1" fillId="0" borderId="0" xfId="0" applyFont="1" applyAlignment="1">
      <alignment horizontal="right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 applyAlignment="1">
      <alignment horizontal="center"/>
    </xf>
    <xf numFmtId="0" fontId="1" fillId="0" borderId="19" xfId="0" applyFont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3" xfId="0" applyFont="1" applyFill="1" applyBorder="1"/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9" fillId="0" borderId="0" xfId="2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2" borderId="46" xfId="0" applyFont="1" applyFill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2" fillId="0" borderId="37" xfId="0" applyNumberFormat="1" applyFont="1" applyBorder="1" applyAlignment="1">
      <alignment horizontal="center"/>
    </xf>
    <xf numFmtId="0" fontId="1" fillId="0" borderId="56" xfId="0" applyFont="1" applyBorder="1"/>
    <xf numFmtId="0" fontId="1" fillId="0" borderId="57" xfId="0" applyFont="1" applyBorder="1"/>
    <xf numFmtId="2" fontId="14" fillId="5" borderId="59" xfId="0" applyNumberFormat="1" applyFont="1" applyFill="1" applyBorder="1"/>
    <xf numFmtId="0" fontId="9" fillId="4" borderId="11" xfId="2" applyFill="1" applyBorder="1" applyAlignment="1" applyProtection="1">
      <alignment horizontal="center"/>
    </xf>
    <xf numFmtId="0" fontId="24" fillId="5" borderId="1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</cellXfs>
  <cellStyles count="4">
    <cellStyle name="Euro" xfId="1"/>
    <cellStyle name="Link" xfId="2" builtinId="8"/>
    <cellStyle name="Prozent" xfId="3" builtinId="5"/>
    <cellStyle name="Standard" xfId="0" builtinId="0"/>
  </cellStyles>
  <dxfs count="1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67123287671"/>
          <c:y val="1.6597544001118389E-2"/>
          <c:w val="0.86575342465753424"/>
          <c:h val="0.746889480050327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'Ü 2-5'!$C$16</c:f>
              <c:strCache>
                <c:ptCount val="1"/>
                <c:pt idx="0">
                  <c:v>StudGang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'Ü 2-5'!$C$17:$C$20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'Ü 2-5'!$D$17:$D$20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5-4795-88EF-4AF80D5C4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3745336"/>
        <c:axId val="1"/>
        <c:axId val="0"/>
      </c:bar3DChart>
      <c:catAx>
        <c:axId val="46374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Studiengang</a:t>
                </a:r>
              </a:p>
            </c:rich>
          </c:tx>
          <c:layout>
            <c:manualLayout>
              <c:xMode val="edge"/>
              <c:yMode val="edge"/>
              <c:x val="0.40273959837860507"/>
              <c:y val="0.88381947238347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7.3972521186331006E-2"/>
              <c:y val="0.34439910339674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74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45478190305108"/>
          <c:y val="0.19220055710306408"/>
          <c:w val="0.66193273639018169"/>
          <c:h val="0.64902506963788298"/>
        </c:manualLayout>
      </c:layout>
      <c:pieChart>
        <c:varyColors val="1"/>
        <c:ser>
          <c:idx val="0"/>
          <c:order val="0"/>
          <c:tx>
            <c:strRef>
              <c:f>'Ü 2-5'!$C$16</c:f>
              <c:strCache>
                <c:ptCount val="1"/>
                <c:pt idx="0">
                  <c:v>StudGang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73-41D6-BB10-13B608B878F3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3-41D6-BB10-13B608B878F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73-41D6-BB10-13B608B878F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3-41D6-BB10-13B608B878F3}"/>
              </c:ext>
            </c:extLst>
          </c:dPt>
          <c:dLbls>
            <c:dLbl>
              <c:idx val="3"/>
              <c:layout>
                <c:manualLayout>
                  <c:x val="3.2286232890724728E-2"/>
                  <c:y val="3.05628807017125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Black"/>
                      <a:ea typeface="Arial Black"/>
                      <a:cs typeface="Arial Black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3-41D6-BB10-13B608B878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'Ü 2-5'!$C$17:$C$20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'Ü 2-5'!$D$17:$D$20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73-41D6-BB10-13B608B87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5511811023622E-2"/>
          <c:y val="6.8181818181818177E-2"/>
          <c:w val="0.90157480314960625"/>
          <c:h val="0.8011363636363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'Ü 2-6 '!$B$14</c:f>
              <c:strCache>
                <c:ptCount val="1"/>
                <c:pt idx="0">
                  <c:v>Kartoffeln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 2-6 '!$H$13:$H$17</c:f>
              <c:strCache>
                <c:ptCount val="5"/>
                <c:pt idx="0">
                  <c:v> 3-4</c:v>
                </c:pt>
                <c:pt idx="1">
                  <c:v> 4-5</c:v>
                </c:pt>
                <c:pt idx="2">
                  <c:v> 5-6</c:v>
                </c:pt>
                <c:pt idx="3">
                  <c:v> 6-7</c:v>
                </c:pt>
                <c:pt idx="4">
                  <c:v> 7-8</c:v>
                </c:pt>
              </c:strCache>
            </c:strRef>
          </c:cat>
          <c:val>
            <c:numRef>
              <c:f>'Ü 2-6 '!$F$12:$F$16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A-44E5-BBF7-03DEAD59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3747304"/>
        <c:axId val="1"/>
      </c:barChart>
      <c:catAx>
        <c:axId val="46374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747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262285133433465"/>
          <c:y val="4.5197779481104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8852459016393447E-2"/>
          <c:y val="6.7796984225945808E-2"/>
          <c:w val="0.88852459016393448"/>
          <c:h val="0.8022643133403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2-6 '!$B$14</c:f>
              <c:strCache>
                <c:ptCount val="1"/>
                <c:pt idx="0">
                  <c:v>Kartoffeln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'Ü 2-6 '!$I$12:$I$17</c:f>
              <c:numCache>
                <c:formatCode>General</c:formatCode>
                <c:ptCount val="6"/>
                <c:pt idx="0">
                  <c:v>0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</c:numCache>
            </c:numRef>
          </c:xVal>
          <c:yVal>
            <c:numRef>
              <c:f>'Ü 2-6 '!$K$12:$K$17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0.16</c:v>
                </c:pt>
                <c:pt idx="2">
                  <c:v>0.4</c:v>
                </c:pt>
                <c:pt idx="3">
                  <c:v>0.68</c:v>
                </c:pt>
                <c:pt idx="4">
                  <c:v>0.88000000000000012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59-4F96-BD0A-1FA1C148E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51016"/>
        <c:axId val="1"/>
      </c:scatterChart>
      <c:valAx>
        <c:axId val="17605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051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Summenhäufigkeitsfunktion</a:t>
            </a:r>
          </a:p>
        </c:rich>
      </c:tx>
      <c:layout>
        <c:manualLayout>
          <c:xMode val="edge"/>
          <c:yMode val="edge"/>
          <c:x val="3.76711897940862E-2"/>
          <c:y val="1.9305131903557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73989782864978"/>
          <c:y val="5.7915167099962105E-2"/>
          <c:w val="0.85274115197779321"/>
          <c:h val="0.81081233939946951"/>
        </c:manualLayout>
      </c:layout>
      <c:scatterChart>
        <c:scatterStyle val="lineMarker"/>
        <c:varyColors val="0"/>
        <c:ser>
          <c:idx val="1"/>
          <c:order val="0"/>
          <c:tx>
            <c:v>Summenhäufigkeit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1F497D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1"/>
            <c:bubble3D val="0"/>
            <c:spPr>
              <a:ln w="38100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AE-4D5C-842D-4EB84A7F4A80}"/>
              </c:ext>
            </c:extLst>
          </c:dPt>
          <c:dPt>
            <c:idx val="2"/>
            <c:bubble3D val="0"/>
            <c:spPr>
              <a:ln w="38100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AE-4D5C-842D-4EB84A7F4A80}"/>
              </c:ext>
            </c:extLst>
          </c:dPt>
          <c:dPt>
            <c:idx val="3"/>
            <c:bubble3D val="0"/>
            <c:spPr>
              <a:ln w="38100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AE-4D5C-842D-4EB84A7F4A80}"/>
              </c:ext>
            </c:extLst>
          </c:dPt>
          <c:dPt>
            <c:idx val="4"/>
            <c:bubble3D val="0"/>
            <c:spPr>
              <a:ln w="38100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AE-4D5C-842D-4EB84A7F4A80}"/>
              </c:ext>
            </c:extLst>
          </c:dPt>
          <c:xVal>
            <c:numRef>
              <c:f>'K 2-7'!$F$10:$F$14</c:f>
              <c:numCache>
                <c:formatCode>General</c:formatCode>
                <c:ptCount val="5"/>
                <c:pt idx="0">
                  <c:v>4.5</c:v>
                </c:pt>
                <c:pt idx="1">
                  <c:v>11</c:v>
                </c:pt>
                <c:pt idx="2">
                  <c:v>16</c:v>
                </c:pt>
                <c:pt idx="3">
                  <c:v>23.5</c:v>
                </c:pt>
                <c:pt idx="4">
                  <c:v>33.5</c:v>
                </c:pt>
              </c:numCache>
            </c:numRef>
          </c:xVal>
          <c:yVal>
            <c:numRef>
              <c:f>'K 2-7'!$I$10:$I$14</c:f>
              <c:numCache>
                <c:formatCode>General</c:formatCode>
                <c:ptCount val="5"/>
                <c:pt idx="0">
                  <c:v>0.15</c:v>
                </c:pt>
                <c:pt idx="1">
                  <c:v>0.35</c:v>
                </c:pt>
                <c:pt idx="2">
                  <c:v>0.7</c:v>
                </c:pt>
                <c:pt idx="3">
                  <c:v>0.89999999999999991</c:v>
                </c:pt>
                <c:pt idx="4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3AE-4D5C-842D-4EB84A7F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743696"/>
        <c:axId val="1"/>
      </c:scatterChart>
      <c:valAx>
        <c:axId val="463743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inorUnit val="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743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Histogramm</a:t>
            </a:r>
          </a:p>
        </c:rich>
      </c:tx>
      <c:layout>
        <c:manualLayout>
          <c:xMode val="edge"/>
          <c:yMode val="edge"/>
          <c:x val="0.37730063002904929"/>
          <c:y val="4.1152247795948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2453987730061E-2"/>
          <c:y val="6.1728643135300666E-2"/>
          <c:w val="0.89570552147239269"/>
          <c:h val="0.81070284651028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 2-7'!$C$54</c:f>
              <c:strCache>
                <c:ptCount val="1"/>
                <c:pt idx="0">
                  <c:v>Xi</c:v>
                </c:pt>
              </c:strCache>
            </c:strRef>
          </c:tx>
          <c:spPr>
            <a:solidFill>
              <a:srgbClr val="802060"/>
            </a:solidFill>
            <a:ln w="25400">
              <a:noFill/>
            </a:ln>
          </c:spPr>
          <c:invertIfNegative val="0"/>
          <c:val>
            <c:numRef>
              <c:f>'K 2-7'!$C$55:$C$94</c:f>
              <c:numCache>
                <c:formatCode>General</c:formatCode>
                <c:ptCount val="40"/>
                <c:pt idx="0">
                  <c:v>0.55555555555555558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0.55555555555555558</c:v>
                </c:pt>
                <c:pt idx="4">
                  <c:v>0.55555555555555558</c:v>
                </c:pt>
                <c:pt idx="5">
                  <c:v>0.55555555555555558</c:v>
                </c:pt>
                <c:pt idx="6">
                  <c:v>0.55555555555555558</c:v>
                </c:pt>
                <c:pt idx="7">
                  <c:v>0.55555555555555558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1.6666666666666667</c:v>
                </c:pt>
                <c:pt idx="13">
                  <c:v>1.6666666666666667</c:v>
                </c:pt>
                <c:pt idx="14">
                  <c:v>1.6666666666666667</c:v>
                </c:pt>
                <c:pt idx="15">
                  <c:v>1.6666666666666667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0.66666666666666663</c:v>
                </c:pt>
                <c:pt idx="24">
                  <c:v>0.66666666666666663</c:v>
                </c:pt>
                <c:pt idx="25">
                  <c:v>0.66666666666666663</c:v>
                </c:pt>
                <c:pt idx="26">
                  <c:v>0.27272727272727271</c:v>
                </c:pt>
                <c:pt idx="27">
                  <c:v>0.27272727272727271</c:v>
                </c:pt>
                <c:pt idx="28">
                  <c:v>0.27272727272727271</c:v>
                </c:pt>
                <c:pt idx="29">
                  <c:v>0.27272727272727271</c:v>
                </c:pt>
                <c:pt idx="30">
                  <c:v>0.27272727272727271</c:v>
                </c:pt>
                <c:pt idx="31">
                  <c:v>0.27272727272727271</c:v>
                </c:pt>
                <c:pt idx="32">
                  <c:v>0.27272727272727271</c:v>
                </c:pt>
                <c:pt idx="33">
                  <c:v>0.27272727272727271</c:v>
                </c:pt>
                <c:pt idx="34">
                  <c:v>0.27272727272727271</c:v>
                </c:pt>
                <c:pt idx="35">
                  <c:v>0.27272727272727271</c:v>
                </c:pt>
                <c:pt idx="36">
                  <c:v>0.27272727272727271</c:v>
                </c:pt>
                <c:pt idx="37">
                  <c:v>0.27272727272727271</c:v>
                </c:pt>
                <c:pt idx="38">
                  <c:v>0.27272727272727271</c:v>
                </c:pt>
                <c:pt idx="39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1-45EC-94D1-D07F9C39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3747960"/>
        <c:axId val="1"/>
      </c:barChart>
      <c:catAx>
        <c:axId val="46374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747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25165562913912E-2"/>
          <c:y val="4.593647501738319E-2"/>
          <c:w val="0.90397350993377479"/>
          <c:h val="0.88692732533562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2-9'!$H$9</c:f>
              <c:strCache>
                <c:ptCount val="1"/>
                <c:pt idx="0">
                  <c:v>Gi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'Ü 2-9'!$D$10:$D$14</c:f>
              <c:numCache>
                <c:formatCode>0.0</c:formatCode>
                <c:ptCount val="5"/>
                <c:pt idx="0">
                  <c:v>33.333333333333329</c:v>
                </c:pt>
                <c:pt idx="1">
                  <c:v>80</c:v>
                </c:pt>
                <c:pt idx="2">
                  <c:v>90</c:v>
                </c:pt>
                <c:pt idx="3">
                  <c:v>96.666666666666671</c:v>
                </c:pt>
                <c:pt idx="4">
                  <c:v>100</c:v>
                </c:pt>
              </c:numCache>
            </c:numRef>
          </c:xVal>
          <c:yVal>
            <c:numRef>
              <c:f>'Ü 2-9'!$H$10:$H$14</c:f>
              <c:numCache>
                <c:formatCode>0.0</c:formatCode>
                <c:ptCount val="5"/>
                <c:pt idx="0">
                  <c:v>6.9444444444444446</c:v>
                </c:pt>
                <c:pt idx="1">
                  <c:v>45.833333333333336</c:v>
                </c:pt>
                <c:pt idx="2">
                  <c:v>58.333333333333336</c:v>
                </c:pt>
                <c:pt idx="3">
                  <c:v>72.222222222222229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E4-49FF-A497-B39AA891150D}"/>
            </c:ext>
          </c:extLst>
        </c:ser>
        <c:ser>
          <c:idx val="1"/>
          <c:order val="1"/>
          <c:spPr>
            <a:ln w="25400">
              <a:solidFill>
                <a:srgbClr val="3333CC"/>
              </a:solidFill>
              <a:prstDash val="sysDash"/>
            </a:ln>
          </c:spPr>
          <c:marker>
            <c:symbol val="none"/>
          </c:marker>
          <c:xVal>
            <c:numRef>
              <c:f>'Ü 2-9'!$D$10:$D$14</c:f>
              <c:numCache>
                <c:formatCode>0.0</c:formatCode>
                <c:ptCount val="5"/>
                <c:pt idx="0">
                  <c:v>33.333333333333329</c:v>
                </c:pt>
                <c:pt idx="1">
                  <c:v>80</c:v>
                </c:pt>
                <c:pt idx="2">
                  <c:v>90</c:v>
                </c:pt>
                <c:pt idx="3">
                  <c:v>96.666666666666671</c:v>
                </c:pt>
                <c:pt idx="4">
                  <c:v>100</c:v>
                </c:pt>
              </c:numCache>
            </c:numRef>
          </c:xVal>
          <c:yVal>
            <c:numRef>
              <c:f>'Ü 2-9'!$D$10:$D$14</c:f>
              <c:numCache>
                <c:formatCode>0.0</c:formatCode>
                <c:ptCount val="5"/>
                <c:pt idx="0">
                  <c:v>33.333333333333329</c:v>
                </c:pt>
                <c:pt idx="1">
                  <c:v>80</c:v>
                </c:pt>
                <c:pt idx="2">
                  <c:v>90</c:v>
                </c:pt>
                <c:pt idx="3">
                  <c:v>96.666666666666671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E4-49FF-A497-B39AA8911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48392"/>
        <c:axId val="1"/>
      </c:scatterChart>
      <c:valAx>
        <c:axId val="176048392"/>
        <c:scaling>
          <c:orientation val="minMax"/>
          <c:max val="10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048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21</xdr:row>
      <xdr:rowOff>99060</xdr:rowOff>
    </xdr:from>
    <xdr:to>
      <xdr:col>5</xdr:col>
      <xdr:colOff>205740</xdr:colOff>
      <xdr:row>33</xdr:row>
      <xdr:rowOff>106680</xdr:rowOff>
    </xdr:to>
    <xdr:graphicFrame macro="">
      <xdr:nvGraphicFramePr>
        <xdr:cNvPr id="1049" name="Diagramm 1">
          <a:extLst>
            <a:ext uri="{FF2B5EF4-FFF2-40B4-BE49-F238E27FC236}">
              <a16:creationId xmlns:a16="http://schemas.microsoft.com/office/drawing/2014/main" id="{CCCE4431-EC3B-473A-AD5D-2B7C17C2C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</xdr:colOff>
      <xdr:row>14</xdr:row>
      <xdr:rowOff>91440</xdr:rowOff>
    </xdr:from>
    <xdr:to>
      <xdr:col>10</xdr:col>
      <xdr:colOff>327660</xdr:colOff>
      <xdr:row>32</xdr:row>
      <xdr:rowOff>38100</xdr:rowOff>
    </xdr:to>
    <xdr:graphicFrame macro="">
      <xdr:nvGraphicFramePr>
        <xdr:cNvPr id="1050" name="Diagramm 2">
          <a:extLst>
            <a:ext uri="{FF2B5EF4-FFF2-40B4-BE49-F238E27FC236}">
              <a16:creationId xmlns:a16="http://schemas.microsoft.com/office/drawing/2014/main" id="{614172B7-B70A-4304-A17B-8A81CFD86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21</xdr:row>
      <xdr:rowOff>76200</xdr:rowOff>
    </xdr:from>
    <xdr:to>
      <xdr:col>6</xdr:col>
      <xdr:colOff>259080</xdr:colOff>
      <xdr:row>31</xdr:row>
      <xdr:rowOff>106680</xdr:rowOff>
    </xdr:to>
    <xdr:graphicFrame macro="">
      <xdr:nvGraphicFramePr>
        <xdr:cNvPr id="2129" name="Diagramm 8">
          <a:extLst>
            <a:ext uri="{FF2B5EF4-FFF2-40B4-BE49-F238E27FC236}">
              <a16:creationId xmlns:a16="http://schemas.microsoft.com/office/drawing/2014/main" id="{CA526C63-57A8-49A3-B1EA-0A0500F10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21</xdr:row>
      <xdr:rowOff>68580</xdr:rowOff>
    </xdr:from>
    <xdr:to>
      <xdr:col>12</xdr:col>
      <xdr:colOff>53340</xdr:colOff>
      <xdr:row>31</xdr:row>
      <xdr:rowOff>106680</xdr:rowOff>
    </xdr:to>
    <xdr:graphicFrame macro="">
      <xdr:nvGraphicFramePr>
        <xdr:cNvPr id="2130" name="Diagramm 9">
          <a:extLst>
            <a:ext uri="{FF2B5EF4-FFF2-40B4-BE49-F238E27FC236}">
              <a16:creationId xmlns:a16="http://schemas.microsoft.com/office/drawing/2014/main" id="{75EE0634-DD8F-40FC-ACBC-D83E81917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14</xdr:row>
      <xdr:rowOff>7620</xdr:rowOff>
    </xdr:from>
    <xdr:to>
      <xdr:col>12</xdr:col>
      <xdr:colOff>327660</xdr:colOff>
      <xdr:row>25</xdr:row>
      <xdr:rowOff>38100</xdr:rowOff>
    </xdr:to>
    <xdr:sp macro="" textlink="">
      <xdr:nvSpPr>
        <xdr:cNvPr id="2131" name="Line 38">
          <a:extLst>
            <a:ext uri="{FF2B5EF4-FFF2-40B4-BE49-F238E27FC236}">
              <a16:creationId xmlns:a16="http://schemas.microsoft.com/office/drawing/2014/main" id="{E050672F-395B-4F77-880E-521C78C29E5B}"/>
            </a:ext>
          </a:extLst>
        </xdr:cNvPr>
        <xdr:cNvSpPr>
          <a:spLocks noChangeShapeType="1"/>
        </xdr:cNvSpPr>
      </xdr:nvSpPr>
      <xdr:spPr bwMode="auto">
        <a:xfrm flipH="1">
          <a:off x="6362700" y="2446020"/>
          <a:ext cx="4069080" cy="1912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15240</xdr:rowOff>
    </xdr:from>
    <xdr:to>
      <xdr:col>7</xdr:col>
      <xdr:colOff>15240</xdr:colOff>
      <xdr:row>31</xdr:row>
      <xdr:rowOff>30480</xdr:rowOff>
    </xdr:to>
    <xdr:grpSp>
      <xdr:nvGrpSpPr>
        <xdr:cNvPr id="3135" name="Group 6">
          <a:extLst>
            <a:ext uri="{FF2B5EF4-FFF2-40B4-BE49-F238E27FC236}">
              <a16:creationId xmlns:a16="http://schemas.microsoft.com/office/drawing/2014/main" id="{EC0EAD68-2659-4941-9C50-D77B7941BEE3}"/>
            </a:ext>
          </a:extLst>
        </xdr:cNvPr>
        <xdr:cNvGrpSpPr>
          <a:grpSpLocks/>
        </xdr:cNvGrpSpPr>
      </xdr:nvGrpSpPr>
      <xdr:grpSpPr bwMode="auto">
        <a:xfrm>
          <a:off x="962025" y="2653665"/>
          <a:ext cx="3444240" cy="2444115"/>
          <a:chOff x="264" y="162"/>
          <a:chExt cx="361" cy="259"/>
        </a:xfrm>
      </xdr:grpSpPr>
      <xdr:graphicFrame macro="">
        <xdr:nvGraphicFramePr>
          <xdr:cNvPr id="3137" name="Diagramm 2">
            <a:extLst>
              <a:ext uri="{FF2B5EF4-FFF2-40B4-BE49-F238E27FC236}">
                <a16:creationId xmlns:a16="http://schemas.microsoft.com/office/drawing/2014/main" id="{7F48E3C1-AA56-45BB-85BE-98C82972EB23}"/>
              </a:ext>
            </a:extLst>
          </xdr:cNvPr>
          <xdr:cNvGraphicFramePr>
            <a:graphicFrameLocks/>
          </xdr:cNvGraphicFramePr>
        </xdr:nvGraphicFramePr>
        <xdr:xfrm>
          <a:off x="264" y="162"/>
          <a:ext cx="361" cy="2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138" name="Line 4">
            <a:extLst>
              <a:ext uri="{FF2B5EF4-FFF2-40B4-BE49-F238E27FC236}">
                <a16:creationId xmlns:a16="http://schemas.microsoft.com/office/drawing/2014/main" id="{6E0E23D1-3E39-4B3C-B9DB-82B75EF06916}"/>
              </a:ext>
            </a:extLst>
          </xdr:cNvPr>
          <xdr:cNvSpPr>
            <a:spLocks noChangeShapeType="1"/>
          </xdr:cNvSpPr>
        </xdr:nvSpPr>
        <xdr:spPr bwMode="auto">
          <a:xfrm flipH="1">
            <a:off x="295" y="237"/>
            <a:ext cx="1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9" name="Line 5">
            <a:extLst>
              <a:ext uri="{FF2B5EF4-FFF2-40B4-BE49-F238E27FC236}">
                <a16:creationId xmlns:a16="http://schemas.microsoft.com/office/drawing/2014/main" id="{D84BF8FC-F793-4F54-841E-2FFD834E5167}"/>
              </a:ext>
            </a:extLst>
          </xdr:cNvPr>
          <xdr:cNvSpPr>
            <a:spLocks noChangeShapeType="1"/>
          </xdr:cNvSpPr>
        </xdr:nvSpPr>
        <xdr:spPr bwMode="auto">
          <a:xfrm flipV="1">
            <a:off x="467" y="237"/>
            <a:ext cx="0" cy="1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83820</xdr:colOff>
      <xdr:row>37</xdr:row>
      <xdr:rowOff>38100</xdr:rowOff>
    </xdr:from>
    <xdr:to>
      <xdr:col>7</xdr:col>
      <xdr:colOff>76200</xdr:colOff>
      <xdr:row>51</xdr:row>
      <xdr:rowOff>60960</xdr:rowOff>
    </xdr:to>
    <xdr:graphicFrame macro="">
      <xdr:nvGraphicFramePr>
        <xdr:cNvPr id="3136" name="Diagramm 7">
          <a:extLst>
            <a:ext uri="{FF2B5EF4-FFF2-40B4-BE49-F238E27FC236}">
              <a16:creationId xmlns:a16="http://schemas.microsoft.com/office/drawing/2014/main" id="{6F8F62D0-E137-4B26-BB63-866A97897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19</xdr:row>
      <xdr:rowOff>53340</xdr:rowOff>
    </xdr:from>
    <xdr:to>
      <xdr:col>7</xdr:col>
      <xdr:colOff>152400</xdr:colOff>
      <xdr:row>35</xdr:row>
      <xdr:rowOff>106680</xdr:rowOff>
    </xdr:to>
    <xdr:graphicFrame macro="">
      <xdr:nvGraphicFramePr>
        <xdr:cNvPr id="9241" name="Diagramm 1">
          <a:extLst>
            <a:ext uri="{FF2B5EF4-FFF2-40B4-BE49-F238E27FC236}">
              <a16:creationId xmlns:a16="http://schemas.microsoft.com/office/drawing/2014/main" id="{436FE634-07B7-4C85-A615-AA038F20B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358140</xdr:colOff>
      <xdr:row>14</xdr:row>
      <xdr:rowOff>15240</xdr:rowOff>
    </xdr:from>
    <xdr:to>
      <xdr:col>9</xdr:col>
      <xdr:colOff>297180</xdr:colOff>
      <xdr:row>38</xdr:row>
      <xdr:rowOff>0</xdr:rowOff>
    </xdr:to>
    <xdr:sp macro="" textlink="">
      <xdr:nvSpPr>
        <xdr:cNvPr id="9242" name="Line 2">
          <a:extLst>
            <a:ext uri="{FF2B5EF4-FFF2-40B4-BE49-F238E27FC236}">
              <a16:creationId xmlns:a16="http://schemas.microsoft.com/office/drawing/2014/main" id="{D80F1874-B756-4434-B52F-D246DFD6D5F4}"/>
            </a:ext>
          </a:extLst>
        </xdr:cNvPr>
        <xdr:cNvSpPr>
          <a:spLocks noChangeShapeType="1"/>
        </xdr:cNvSpPr>
      </xdr:nvSpPr>
      <xdr:spPr bwMode="auto">
        <a:xfrm flipH="1" flipV="1">
          <a:off x="4564380" y="3459480"/>
          <a:ext cx="1851660" cy="3931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s/Dropbox/StatistikschritteFEEDBACK/L&#246;sungen/Material_descripti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Hochschu/Statistik/UebBlaetter/Klausur/Klausurideen%20SoSe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s/Dropbox/StatistikschritteFEEDBACK/L&#246;sungen/UeLoes-Kap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halbleer)"/>
      <sheetName val="Quartile (leer)"/>
      <sheetName val="Quartile (2)"/>
      <sheetName val="Schiefe"/>
      <sheetName val="Quartile und StAbw"/>
      <sheetName val="Quartile und StAbw (leer)"/>
      <sheetName val="RegrBsp"/>
      <sheetName val="RegrBsp (2)"/>
      <sheetName val="RangKorr"/>
      <sheetName val="Kontingenz"/>
      <sheetName val="GD"/>
      <sheetName val="Reg"/>
      <sheetName val="Reg (leer)"/>
      <sheetName val="Norderblick"/>
      <sheetName val="Norderblick (leer)"/>
    </sheetNames>
    <sheetDataSet>
      <sheetData sheetId="0"/>
      <sheetData sheetId="1"/>
      <sheetData sheetId="2">
        <row r="6">
          <cell r="D6">
            <v>160</v>
          </cell>
        </row>
        <row r="7">
          <cell r="A7">
            <v>186</v>
          </cell>
          <cell r="B7">
            <v>157</v>
          </cell>
          <cell r="D7">
            <v>170</v>
          </cell>
        </row>
        <row r="8">
          <cell r="A8">
            <v>164</v>
          </cell>
          <cell r="B8">
            <v>160</v>
          </cell>
          <cell r="D8">
            <v>180</v>
          </cell>
        </row>
        <row r="9">
          <cell r="A9">
            <v>187</v>
          </cell>
          <cell r="B9">
            <v>164</v>
          </cell>
          <cell r="D9">
            <v>190</v>
          </cell>
        </row>
        <row r="10">
          <cell r="A10">
            <v>168</v>
          </cell>
          <cell r="B10">
            <v>196</v>
          </cell>
          <cell r="D10">
            <v>200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</sheetData>
      <sheetData sheetId="3"/>
      <sheetData sheetId="4"/>
      <sheetData sheetId="5"/>
      <sheetData sheetId="6"/>
      <sheetData sheetId="7">
        <row r="9">
          <cell r="A9">
            <v>1</v>
          </cell>
          <cell r="C9">
            <v>7</v>
          </cell>
          <cell r="D9">
            <v>13</v>
          </cell>
        </row>
        <row r="10">
          <cell r="A10">
            <v>2</v>
          </cell>
          <cell r="B10">
            <v>7</v>
          </cell>
          <cell r="C10">
            <v>9</v>
          </cell>
          <cell r="D10">
            <v>2</v>
          </cell>
        </row>
        <row r="11">
          <cell r="A11">
            <v>3</v>
          </cell>
          <cell r="B11">
            <v>11</v>
          </cell>
          <cell r="C11">
            <v>9</v>
          </cell>
          <cell r="D11">
            <v>8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  <cell r="D13">
            <v>3</v>
          </cell>
        </row>
        <row r="14">
          <cell r="A14">
            <v>6</v>
          </cell>
          <cell r="B14">
            <v>7</v>
          </cell>
          <cell r="C14">
            <v>6</v>
          </cell>
          <cell r="D14">
            <v>24</v>
          </cell>
        </row>
        <row r="15">
          <cell r="A15">
            <v>7</v>
          </cell>
          <cell r="C15">
            <v>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2.2999999999999998</v>
          </cell>
          <cell r="E13">
            <v>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 xml:space="preserve">Note: </v>
          </cell>
          <cell r="K4" t="str">
            <v>i</v>
          </cell>
          <cell r="L4" t="str">
            <v>Pkte</v>
          </cell>
          <cell r="M4" t="str">
            <v xml:space="preserve"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Schmidt" refreshedDate="36854.437233564815" createdVersion="1" recordCount="25" upgradeOnRefresh="1">
  <cacheSource type="worksheet">
    <worksheetSource ref="B14:C39" sheet="Ü 2-6 "/>
  </cacheSource>
  <cacheFields count="2">
    <cacheField name="Perlen" numFmtId="0">
      <sharedItems containsSemiMixedTypes="0" containsString="0" containsNumber="1" minValue="3.1" maxValue="7.5" count="21">
        <n v="3.1"/>
        <n v="4.2"/>
        <n v="3.7"/>
        <n v="6.4"/>
        <n v="7.3"/>
        <n v="3.2"/>
        <n v="4.8"/>
        <n v="5.0999999999999996"/>
        <n v="3.9"/>
        <n v="4.5"/>
        <n v="5.8"/>
        <n v="6.5"/>
        <n v="6.8"/>
        <n v="6.9"/>
        <n v="7.2"/>
        <n v="7.5"/>
        <n v="4.0999999999999996"/>
        <n v="6.1"/>
        <n v="6"/>
        <n v="5.7"/>
        <n v="5.2"/>
      </sharedItems>
    </cacheField>
    <cacheField name="Klassen" numFmtId="0">
      <sharedItems containsSemiMixedTypes="0" containsString="0" containsNumber="1" containsInteger="1" minValue="3" maxValue="7" count="5">
        <n v="3"/>
        <n v="4"/>
        <n v="6"/>
        <n v="7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belle3" cacheId="8" dataOnRows="1" applyNumberFormats="0" applyBorderFormats="0" applyFontFormats="0" applyPatternFormats="0" applyAlignmentFormats="0" applyWidthHeightFormats="1" dataCaption="Daten" showMissing="0" showItems="0" showMultipleLabel="0" showMemberPropertyTips="0" useAutoFormatting="1" subtotalHiddenItems="1" itemPrintTitles="1" indent="0" compact="0" compactData="0" gridDropZones="1">
  <location ref="E10:F17" firstHeaderRow="2" firstDataRow="2" firstDataCol="1"/>
  <pivotFields count="2">
    <pivotField compact="0" outline="0" subtotalTop="0" showAll="0" includeNewItemsInFilter="1"/>
    <pivotField axis="axisRow" dataField="1" compact="0" outline="0" subtotalTop="0" showAll="0" includeNewItemsInFilter="1">
      <items count="6">
        <item x="0"/>
        <item x="1"/>
        <item x="4"/>
        <item x="2"/>
        <item x="3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nzahl - Klassen" fld="1" subtotal="count" baseField="0" baseItem="0"/>
  </dataFields>
  <formats count="14">
    <format dxfId="13">
      <pivotArea type="all" dataOnly="0" outline="0" fieldPosition="0"/>
    </format>
    <format dxfId="12">
      <pivotArea outline="0" fieldPosition="0"/>
    </format>
    <format dxfId="11">
      <pivotArea type="origin" dataOnly="0" labelOnly="1" outline="0" fieldPosition="0"/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type="topRight" dataOnly="0" labelOnly="1" outline="0" fieldPosition="0"/>
    </format>
    <format dxfId="6">
      <pivotArea type="all" dataOnly="0" outline="0" fieldPosition="0"/>
    </format>
    <format dxfId="5">
      <pivotArea outline="0" fieldPosition="0"/>
    </format>
    <format dxfId="4">
      <pivotArea type="origin" dataOnly="0" labelOnly="1" outline="0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activeCell="D12" sqref="D12"/>
    </sheetView>
  </sheetViews>
  <sheetFormatPr baseColWidth="10" defaultRowHeight="12.75" x14ac:dyDescent="0.2"/>
  <cols>
    <col min="4" max="4" width="21.7109375" customWidth="1"/>
  </cols>
  <sheetData>
    <row r="1" spans="1:6" ht="13.5" thickBot="1" x14ac:dyDescent="0.25">
      <c r="A1" s="7"/>
      <c r="B1" s="7"/>
      <c r="C1" s="7"/>
      <c r="D1" s="7"/>
      <c r="E1" s="7"/>
      <c r="F1" s="7"/>
    </row>
    <row r="2" spans="1:6" ht="13.5" thickBot="1" x14ac:dyDescent="0.25">
      <c r="A2" s="7"/>
      <c r="B2" s="9"/>
      <c r="C2" s="10"/>
      <c r="D2" s="10" t="s">
        <v>68</v>
      </c>
      <c r="E2" s="10"/>
      <c r="F2" s="11"/>
    </row>
    <row r="3" spans="1:6" ht="23.25" x14ac:dyDescent="0.35">
      <c r="A3" s="7"/>
      <c r="B3" s="194" t="s">
        <v>69</v>
      </c>
      <c r="C3" s="195"/>
      <c r="D3" s="195"/>
      <c r="E3" s="195"/>
      <c r="F3" s="196"/>
    </row>
    <row r="4" spans="1:6" ht="18.75" thickBot="1" x14ac:dyDescent="0.3">
      <c r="A4" s="7"/>
      <c r="B4" s="197" t="s">
        <v>70</v>
      </c>
      <c r="C4" s="198"/>
      <c r="D4" s="198"/>
      <c r="E4" s="198"/>
      <c r="F4" s="199"/>
    </row>
    <row r="5" spans="1:6" x14ac:dyDescent="0.2">
      <c r="B5" s="12"/>
      <c r="C5" s="13"/>
      <c r="D5" s="13"/>
      <c r="E5" s="13"/>
      <c r="F5" s="14"/>
    </row>
    <row r="6" spans="1:6" ht="13.5" thickBot="1" x14ac:dyDescent="0.25">
      <c r="B6" s="15"/>
      <c r="C6" s="16"/>
      <c r="D6" s="16"/>
      <c r="E6" s="16"/>
      <c r="F6" s="17"/>
    </row>
    <row r="7" spans="1:6" ht="23.25" x14ac:dyDescent="0.35">
      <c r="B7" s="194" t="s">
        <v>71</v>
      </c>
      <c r="C7" s="195"/>
      <c r="D7" s="195"/>
      <c r="E7" s="195"/>
      <c r="F7" s="196"/>
    </row>
    <row r="8" spans="1:6" ht="18.75" thickBot="1" x14ac:dyDescent="0.3">
      <c r="B8" s="197"/>
      <c r="C8" s="198"/>
      <c r="D8" s="198"/>
      <c r="E8" s="198"/>
      <c r="F8" s="199"/>
    </row>
    <row r="9" spans="1:6" x14ac:dyDescent="0.2">
      <c r="B9" s="15"/>
      <c r="C9" s="16"/>
      <c r="D9" s="16"/>
      <c r="E9" s="16"/>
      <c r="F9" s="17"/>
    </row>
    <row r="10" spans="1:6" x14ac:dyDescent="0.2">
      <c r="B10" s="15"/>
      <c r="C10" s="16"/>
      <c r="D10" s="18" t="s">
        <v>72</v>
      </c>
      <c r="E10" s="16"/>
      <c r="F10" s="17"/>
    </row>
    <row r="11" spans="1:6" x14ac:dyDescent="0.2">
      <c r="B11" s="15"/>
      <c r="C11" s="16"/>
      <c r="D11" s="18" t="s">
        <v>73</v>
      </c>
      <c r="E11" s="16"/>
      <c r="F11" s="17"/>
    </row>
    <row r="12" spans="1:6" x14ac:dyDescent="0.2">
      <c r="B12" s="15"/>
      <c r="C12" s="16"/>
      <c r="D12" s="18" t="s">
        <v>75</v>
      </c>
      <c r="E12" s="16"/>
      <c r="F12" s="17"/>
    </row>
    <row r="13" spans="1:6" x14ac:dyDescent="0.2">
      <c r="B13" s="15"/>
      <c r="C13" s="16"/>
      <c r="D13" s="18" t="s">
        <v>77</v>
      </c>
      <c r="E13" s="16"/>
      <c r="F13" s="17"/>
    </row>
    <row r="14" spans="1:6" x14ac:dyDescent="0.2">
      <c r="B14" s="15"/>
      <c r="C14" s="16"/>
      <c r="D14" s="18" t="s">
        <v>78</v>
      </c>
      <c r="E14" s="16"/>
      <c r="F14" s="17"/>
    </row>
    <row r="15" spans="1:6" x14ac:dyDescent="0.2">
      <c r="B15" s="15"/>
      <c r="C15" s="16"/>
      <c r="D15" s="16"/>
      <c r="E15" s="16"/>
      <c r="F15" s="17"/>
    </row>
    <row r="16" spans="1:6" x14ac:dyDescent="0.2">
      <c r="B16" s="15"/>
      <c r="C16" s="16"/>
      <c r="D16" s="16"/>
      <c r="E16" s="16"/>
      <c r="F16" s="17"/>
    </row>
    <row r="17" spans="2:6" x14ac:dyDescent="0.2">
      <c r="B17" s="15"/>
      <c r="C17" s="16"/>
      <c r="D17" s="16"/>
      <c r="E17" s="16"/>
      <c r="F17" s="17"/>
    </row>
    <row r="18" spans="2:6" x14ac:dyDescent="0.2">
      <c r="B18" s="15"/>
      <c r="C18" s="16"/>
      <c r="D18" s="16"/>
      <c r="E18" s="16"/>
      <c r="F18" s="17"/>
    </row>
    <row r="19" spans="2:6" x14ac:dyDescent="0.2">
      <c r="B19" s="15"/>
      <c r="C19" s="16"/>
      <c r="D19" s="16"/>
      <c r="E19" s="16"/>
      <c r="F19" s="17"/>
    </row>
    <row r="20" spans="2:6" x14ac:dyDescent="0.2">
      <c r="B20" s="15"/>
      <c r="C20" s="16"/>
      <c r="D20" s="16"/>
      <c r="E20" s="16"/>
      <c r="F20" s="17"/>
    </row>
    <row r="21" spans="2:6" x14ac:dyDescent="0.2">
      <c r="B21" s="15"/>
      <c r="C21" s="16"/>
      <c r="D21" s="16"/>
      <c r="E21" s="16"/>
      <c r="F21" s="17"/>
    </row>
    <row r="22" spans="2:6" x14ac:dyDescent="0.2">
      <c r="B22" s="15"/>
      <c r="C22" s="16"/>
      <c r="D22" s="16"/>
      <c r="E22" s="16"/>
      <c r="F22" s="17"/>
    </row>
    <row r="23" spans="2:6" x14ac:dyDescent="0.2">
      <c r="B23" s="15"/>
      <c r="C23" s="16"/>
      <c r="D23" s="16"/>
      <c r="E23" s="16"/>
      <c r="F23" s="17"/>
    </row>
    <row r="24" spans="2:6" ht="13.5" thickBot="1" x14ac:dyDescent="0.25">
      <c r="B24" s="19"/>
      <c r="C24" s="20"/>
      <c r="D24" s="20"/>
      <c r="E24" s="20"/>
      <c r="F24" s="21"/>
    </row>
  </sheetData>
  <mergeCells count="4">
    <mergeCell ref="B3:F3"/>
    <mergeCell ref="B4:F4"/>
    <mergeCell ref="B7:F7"/>
    <mergeCell ref="B8:F8"/>
  </mergeCells>
  <hyperlinks>
    <hyperlink ref="D10" location="'Ü 2-5'!A1" display="Ü 2-5"/>
    <hyperlink ref="D11" location="'Ü 2-6 '!A1" display="Ü 2-6"/>
    <hyperlink ref="D12" location="'K 2-7'!A1" display="K 2-7"/>
    <hyperlink ref="D13" location="'Ü 2-8'!A1" display="Ü 2-8"/>
    <hyperlink ref="D14" location="'Ü 2-9'!A1" display="Ü 2-9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40"/>
  <sheetViews>
    <sheetView showGridLines="0" zoomScale="75" zoomScaleNormal="75" workbookViewId="0">
      <selection activeCell="C4" sqref="C4"/>
    </sheetView>
  </sheetViews>
  <sheetFormatPr baseColWidth="10" defaultRowHeight="12.75" x14ac:dyDescent="0.2"/>
  <cols>
    <col min="1" max="1" width="11.5703125" style="5"/>
    <col min="2" max="2" width="25.140625" style="5" bestFit="1" customWidth="1"/>
    <col min="3" max="3" width="28.7109375" style="5" bestFit="1" customWidth="1"/>
    <col min="4" max="4" width="11.5703125" style="5"/>
    <col min="5" max="5" width="14.7109375" style="5" bestFit="1" customWidth="1"/>
    <col min="6" max="7" width="11.5703125" style="5"/>
    <col min="12" max="12" width="3.5703125" customWidth="1"/>
  </cols>
  <sheetData>
    <row r="1" spans="1:5" s="7" customFormat="1" x14ac:dyDescent="0.2">
      <c r="A1" s="7" t="s">
        <v>79</v>
      </c>
    </row>
    <row r="2" spans="1:5" s="7" customFormat="1" x14ac:dyDescent="0.2"/>
    <row r="3" spans="1:5" ht="13.5" thickBot="1" x14ac:dyDescent="0.25"/>
    <row r="4" spans="1:5" ht="13.5" thickBot="1" x14ac:dyDescent="0.25">
      <c r="B4" s="99" t="s">
        <v>80</v>
      </c>
      <c r="C4" s="99" t="s">
        <v>73</v>
      </c>
    </row>
    <row r="6" spans="1:5" ht="13.5" thickBot="1" x14ac:dyDescent="0.25"/>
    <row r="7" spans="1:5" ht="13.5" thickBot="1" x14ac:dyDescent="0.25">
      <c r="B7" s="23" t="s">
        <v>72</v>
      </c>
    </row>
    <row r="8" spans="1:5" ht="13.5" thickBot="1" x14ac:dyDescent="0.25">
      <c r="B8" s="27" t="s">
        <v>0</v>
      </c>
    </row>
    <row r="9" spans="1:5" x14ac:dyDescent="0.2">
      <c r="B9" s="39" t="s">
        <v>81</v>
      </c>
      <c r="C9" s="42" t="s">
        <v>82</v>
      </c>
    </row>
    <row r="10" spans="1:5" x14ac:dyDescent="0.2">
      <c r="B10" s="40" t="s">
        <v>91</v>
      </c>
      <c r="C10" s="43" t="s">
        <v>83</v>
      </c>
    </row>
    <row r="11" spans="1:5" ht="13.5" thickBot="1" x14ac:dyDescent="0.25">
      <c r="B11" s="41" t="s">
        <v>92</v>
      </c>
      <c r="C11" s="44" t="s">
        <v>85</v>
      </c>
    </row>
    <row r="12" spans="1:5" ht="13.5" thickBot="1" x14ac:dyDescent="0.25"/>
    <row r="13" spans="1:5" ht="13.5" thickBot="1" x14ac:dyDescent="0.25">
      <c r="B13" s="26" t="s">
        <v>84</v>
      </c>
    </row>
    <row r="14" spans="1:5" ht="13.5" thickBot="1" x14ac:dyDescent="0.25"/>
    <row r="15" spans="1:5" ht="13.5" thickBot="1" x14ac:dyDescent="0.25">
      <c r="B15" s="24" t="s">
        <v>1</v>
      </c>
      <c r="C15" s="24" t="s">
        <v>2</v>
      </c>
      <c r="D15" s="24"/>
      <c r="E15" s="25" t="s">
        <v>4</v>
      </c>
    </row>
    <row r="16" spans="1:5" ht="16.5" thickBot="1" x14ac:dyDescent="0.35">
      <c r="B16" s="28" t="s">
        <v>3</v>
      </c>
      <c r="C16" s="24" t="s">
        <v>1</v>
      </c>
      <c r="D16" s="24" t="s">
        <v>93</v>
      </c>
      <c r="E16" s="25" t="s">
        <v>94</v>
      </c>
    </row>
    <row r="17" spans="2:5" x14ac:dyDescent="0.2">
      <c r="B17" s="29" t="s">
        <v>86</v>
      </c>
      <c r="C17" s="30" t="s">
        <v>3</v>
      </c>
      <c r="D17" s="31">
        <v>5</v>
      </c>
      <c r="E17" s="32">
        <f>D17/$D$21*100</f>
        <v>20</v>
      </c>
    </row>
    <row r="18" spans="2:5" x14ac:dyDescent="0.2">
      <c r="B18" s="29" t="s">
        <v>87</v>
      </c>
      <c r="C18" s="33" t="s">
        <v>5</v>
      </c>
      <c r="D18" s="34">
        <v>9</v>
      </c>
      <c r="E18" s="32">
        <f>D18/$D$21*100</f>
        <v>36</v>
      </c>
    </row>
    <row r="19" spans="2:5" x14ac:dyDescent="0.2">
      <c r="B19" s="29" t="s">
        <v>3</v>
      </c>
      <c r="C19" s="33" t="s">
        <v>86</v>
      </c>
      <c r="D19" s="34">
        <v>8</v>
      </c>
      <c r="E19" s="32">
        <f>D19/$D$21*100</f>
        <v>32</v>
      </c>
    </row>
    <row r="20" spans="2:5" x14ac:dyDescent="0.2">
      <c r="B20" s="29" t="s">
        <v>86</v>
      </c>
      <c r="C20" s="33" t="s">
        <v>87</v>
      </c>
      <c r="D20" s="34">
        <v>3</v>
      </c>
      <c r="E20" s="32">
        <f>D20/$D$21*100</f>
        <v>12</v>
      </c>
    </row>
    <row r="21" spans="2:5" ht="13.5" thickBot="1" x14ac:dyDescent="0.25">
      <c r="B21" s="29" t="s">
        <v>5</v>
      </c>
      <c r="C21" s="35" t="s">
        <v>6</v>
      </c>
      <c r="D21" s="36">
        <v>25</v>
      </c>
      <c r="E21" s="37">
        <f>D21/$D$21*100</f>
        <v>100</v>
      </c>
    </row>
    <row r="22" spans="2:5" x14ac:dyDescent="0.2">
      <c r="B22" s="29" t="s">
        <v>86</v>
      </c>
    </row>
    <row r="23" spans="2:5" x14ac:dyDescent="0.2">
      <c r="B23" s="29" t="s">
        <v>3</v>
      </c>
    </row>
    <row r="24" spans="2:5" x14ac:dyDescent="0.2">
      <c r="B24" s="29" t="s">
        <v>87</v>
      </c>
    </row>
    <row r="25" spans="2:5" x14ac:dyDescent="0.2">
      <c r="B25" s="29" t="s">
        <v>5</v>
      </c>
    </row>
    <row r="26" spans="2:5" x14ac:dyDescent="0.2">
      <c r="B26" s="29" t="s">
        <v>3</v>
      </c>
    </row>
    <row r="27" spans="2:5" x14ac:dyDescent="0.2">
      <c r="B27" s="29" t="s">
        <v>86</v>
      </c>
    </row>
    <row r="28" spans="2:5" x14ac:dyDescent="0.2">
      <c r="B28" s="29" t="s">
        <v>5</v>
      </c>
    </row>
    <row r="29" spans="2:5" x14ac:dyDescent="0.2">
      <c r="B29" s="29" t="s">
        <v>5</v>
      </c>
    </row>
    <row r="30" spans="2:5" x14ac:dyDescent="0.2">
      <c r="B30" s="29" t="s">
        <v>5</v>
      </c>
    </row>
    <row r="31" spans="2:5" x14ac:dyDescent="0.2">
      <c r="B31" s="29" t="s">
        <v>86</v>
      </c>
    </row>
    <row r="32" spans="2:5" x14ac:dyDescent="0.2">
      <c r="B32" s="29" t="s">
        <v>3</v>
      </c>
    </row>
    <row r="33" spans="2:2" x14ac:dyDescent="0.2">
      <c r="B33" s="29" t="s">
        <v>86</v>
      </c>
    </row>
    <row r="34" spans="2:2" x14ac:dyDescent="0.2">
      <c r="B34" s="29" t="s">
        <v>5</v>
      </c>
    </row>
    <row r="35" spans="2:2" x14ac:dyDescent="0.2">
      <c r="B35" s="29" t="s">
        <v>87</v>
      </c>
    </row>
    <row r="36" spans="2:2" x14ac:dyDescent="0.2">
      <c r="B36" s="29" t="s">
        <v>5</v>
      </c>
    </row>
    <row r="37" spans="2:2" x14ac:dyDescent="0.2">
      <c r="B37" s="29" t="s">
        <v>86</v>
      </c>
    </row>
    <row r="38" spans="2:2" x14ac:dyDescent="0.2">
      <c r="B38" s="29" t="s">
        <v>5</v>
      </c>
    </row>
    <row r="39" spans="2:2" x14ac:dyDescent="0.2">
      <c r="B39" s="29" t="s">
        <v>86</v>
      </c>
    </row>
    <row r="40" spans="2:2" ht="13.5" thickBot="1" x14ac:dyDescent="0.25">
      <c r="B40" s="38" t="s">
        <v>5</v>
      </c>
    </row>
  </sheetData>
  <phoneticPr fontId="3" type="noConversion"/>
  <hyperlinks>
    <hyperlink ref="B4" location="LS_C!A1" display="Übersicht"/>
    <hyperlink ref="C4" location="'Ü 2-6 '!A1" display="Ü 2-6"/>
  </hyperlinks>
  <pageMargins left="0.78740157499999996" right="0.78740157499999996" top="0.66" bottom="0.75" header="0.4921259845" footer="0.4921259845"/>
  <pageSetup paperSize="9" scale="81" orientation="landscape" horizontalDpi="300" verticalDpi="300" r:id="rId1"/>
  <headerFooter alignWithMargins="0">
    <oddHeader>&amp;A</oddHeader>
    <oddFooter>&amp;LPS: &amp;F; &amp;A&amp;CSeite &amp;P &amp;10(von &amp;N)&amp;R&amp;D;&amp;T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84"/>
  <sheetViews>
    <sheetView showGridLines="0" topLeftCell="A4" zoomScaleNormal="100" workbookViewId="0">
      <selection activeCell="C4" sqref="C4"/>
    </sheetView>
  </sheetViews>
  <sheetFormatPr baseColWidth="10" defaultRowHeight="12.75" x14ac:dyDescent="0.2"/>
  <cols>
    <col min="1" max="1" width="17.28515625" style="96" customWidth="1"/>
    <col min="2" max="2" width="22.42578125" style="96" bestFit="1" customWidth="1"/>
    <col min="3" max="3" width="24.28515625" style="96" bestFit="1" customWidth="1"/>
    <col min="4" max="4" width="11.5703125" style="96"/>
    <col min="5" max="5" width="14.5703125" style="96" customWidth="1"/>
    <col min="6" max="6" width="8.28515625" style="96" customWidth="1"/>
    <col min="7" max="7" width="11.5703125" style="96"/>
    <col min="8" max="8" width="11.140625" style="96" customWidth="1"/>
    <col min="9" max="9" width="12.7109375" style="96" bestFit="1" customWidth="1"/>
    <col min="10" max="10" width="4.7109375" style="96" bestFit="1" customWidth="1"/>
    <col min="11" max="11" width="5.7109375" style="96" bestFit="1" customWidth="1"/>
    <col min="12" max="12" width="3.28515625" style="96" bestFit="1" customWidth="1"/>
    <col min="13" max="13" width="14.7109375" style="96" bestFit="1" customWidth="1"/>
    <col min="14" max="14" width="11.5703125" style="96"/>
  </cols>
  <sheetData>
    <row r="1" spans="1:13" x14ac:dyDescent="0.2">
      <c r="A1" s="7" t="s">
        <v>108</v>
      </c>
    </row>
    <row r="2" spans="1:13" s="7" customFormat="1" x14ac:dyDescent="0.2">
      <c r="F2" s="8"/>
    </row>
    <row r="3" spans="1:13" ht="13.5" thickBot="1" x14ac:dyDescent="0.25"/>
    <row r="4" spans="1:13" ht="13.5" thickBot="1" x14ac:dyDescent="0.25">
      <c r="A4" s="22" t="s">
        <v>72</v>
      </c>
      <c r="B4" s="22" t="s">
        <v>80</v>
      </c>
      <c r="C4" s="22" t="s">
        <v>75</v>
      </c>
    </row>
    <row r="5" spans="1:13" ht="13.9" customHeight="1" x14ac:dyDescent="0.2"/>
    <row r="6" spans="1:13" ht="13.9" customHeight="1" thickBot="1" x14ac:dyDescent="0.25"/>
    <row r="7" spans="1:13" ht="13.9" customHeight="1" thickBot="1" x14ac:dyDescent="0.25">
      <c r="B7" s="23" t="s">
        <v>73</v>
      </c>
    </row>
    <row r="8" spans="1:13" ht="13.9" customHeight="1" thickBot="1" x14ac:dyDescent="0.25">
      <c r="B8" s="26" t="s">
        <v>0</v>
      </c>
      <c r="E8" s="26" t="s">
        <v>95</v>
      </c>
    </row>
    <row r="9" spans="1:13" ht="13.9" customHeight="1" x14ac:dyDescent="0.2">
      <c r="B9" s="39" t="s">
        <v>81</v>
      </c>
      <c r="C9" s="101" t="s">
        <v>88</v>
      </c>
      <c r="E9" s="1" t="s">
        <v>8</v>
      </c>
    </row>
    <row r="10" spans="1:13" ht="13.9" customHeight="1" thickBot="1" x14ac:dyDescent="0.25">
      <c r="B10" s="40" t="s">
        <v>91</v>
      </c>
      <c r="C10" s="102" t="s">
        <v>89</v>
      </c>
      <c r="E10" s="103" t="s">
        <v>10</v>
      </c>
      <c r="F10" s="104"/>
    </row>
    <row r="11" spans="1:13" ht="13.9" customHeight="1" thickBot="1" x14ac:dyDescent="0.25">
      <c r="B11" s="41" t="s">
        <v>92</v>
      </c>
      <c r="C11" s="105" t="s">
        <v>90</v>
      </c>
      <c r="E11" s="106" t="s">
        <v>9</v>
      </c>
      <c r="F11" s="107" t="s">
        <v>14</v>
      </c>
      <c r="H11" s="45" t="s">
        <v>11</v>
      </c>
      <c r="I11" s="46" t="s">
        <v>45</v>
      </c>
      <c r="J11" s="47"/>
      <c r="K11" s="48" t="s">
        <v>12</v>
      </c>
      <c r="L11" s="49" t="s">
        <v>13</v>
      </c>
      <c r="M11" s="50" t="s">
        <v>48</v>
      </c>
    </row>
    <row r="12" spans="1:13" ht="13.9" customHeight="1" thickBot="1" x14ac:dyDescent="0.35">
      <c r="B12" s="41" t="s">
        <v>7</v>
      </c>
      <c r="C12" s="105">
        <f>AVERAGE($B$10:$B$39)</f>
        <v>5.32</v>
      </c>
      <c r="E12" s="108">
        <v>3</v>
      </c>
      <c r="F12" s="109">
        <v>4</v>
      </c>
      <c r="H12" s="110">
        <v>0</v>
      </c>
      <c r="I12" s="111">
        <v>0</v>
      </c>
      <c r="J12" s="111" t="s">
        <v>15</v>
      </c>
      <c r="K12" s="111">
        <v>0</v>
      </c>
      <c r="L12" s="111">
        <v>0</v>
      </c>
      <c r="M12" s="112" t="s">
        <v>109</v>
      </c>
    </row>
    <row r="13" spans="1:13" ht="13.9" customHeight="1" thickBot="1" x14ac:dyDescent="0.25">
      <c r="B13" s="113"/>
      <c r="E13" s="114">
        <v>4</v>
      </c>
      <c r="F13" s="115">
        <v>6</v>
      </c>
      <c r="H13" s="116" t="s">
        <v>16</v>
      </c>
      <c r="I13" s="117">
        <v>3.5</v>
      </c>
      <c r="J13" s="118">
        <f>F12/$F$17</f>
        <v>0.16</v>
      </c>
      <c r="K13" s="118">
        <f>J13</f>
        <v>0.16</v>
      </c>
      <c r="L13" s="119">
        <f>E12</f>
        <v>3</v>
      </c>
      <c r="M13" s="120">
        <f>F12/1</f>
        <v>4</v>
      </c>
    </row>
    <row r="14" spans="1:13" ht="13.9" customHeight="1" thickBot="1" x14ac:dyDescent="0.25">
      <c r="B14" s="24" t="s">
        <v>43</v>
      </c>
      <c r="C14" s="25" t="s">
        <v>9</v>
      </c>
      <c r="E14" s="114">
        <v>5</v>
      </c>
      <c r="F14" s="115">
        <v>7</v>
      </c>
      <c r="H14" s="116" t="s">
        <v>17</v>
      </c>
      <c r="I14" s="117">
        <v>4.5</v>
      </c>
      <c r="J14" s="118">
        <f>F13/$F$17</f>
        <v>0.24</v>
      </c>
      <c r="K14" s="118">
        <f>K13+J14</f>
        <v>0.4</v>
      </c>
      <c r="L14" s="119">
        <f>E13</f>
        <v>4</v>
      </c>
      <c r="M14" s="120">
        <f>F13/1</f>
        <v>6</v>
      </c>
    </row>
    <row r="15" spans="1:13" ht="13.9" customHeight="1" x14ac:dyDescent="0.2">
      <c r="B15" s="121">
        <v>3.1</v>
      </c>
      <c r="C15" s="121">
        <f t="shared" ref="C15:C30" si="0">INT(B15-0.1)</f>
        <v>3</v>
      </c>
      <c r="D15" s="122"/>
      <c r="E15" s="114">
        <v>6</v>
      </c>
      <c r="F15" s="115">
        <v>5</v>
      </c>
      <c r="H15" s="116" t="s">
        <v>18</v>
      </c>
      <c r="I15" s="117">
        <v>5.5</v>
      </c>
      <c r="J15" s="118">
        <f>F14/$F$17</f>
        <v>0.28000000000000003</v>
      </c>
      <c r="K15" s="118">
        <f>K14+J15</f>
        <v>0.68</v>
      </c>
      <c r="L15" s="119">
        <f>E14</f>
        <v>5</v>
      </c>
      <c r="M15" s="120">
        <f>F14/1</f>
        <v>7</v>
      </c>
    </row>
    <row r="16" spans="1:13" ht="13.9" customHeight="1" x14ac:dyDescent="0.2">
      <c r="B16" s="123">
        <v>4.2</v>
      </c>
      <c r="C16" s="123">
        <f t="shared" si="0"/>
        <v>4</v>
      </c>
      <c r="D16" s="122"/>
      <c r="E16" s="114">
        <v>7</v>
      </c>
      <c r="F16" s="115">
        <v>3</v>
      </c>
      <c r="H16" s="124" t="s">
        <v>19</v>
      </c>
      <c r="I16" s="125">
        <v>6.5</v>
      </c>
      <c r="J16" s="118">
        <f>F15/$F$17</f>
        <v>0.2</v>
      </c>
      <c r="K16" s="118">
        <f>K15+J16</f>
        <v>0.88000000000000012</v>
      </c>
      <c r="L16" s="119">
        <f>E15</f>
        <v>6</v>
      </c>
      <c r="M16" s="120">
        <f>F15/1</f>
        <v>5</v>
      </c>
    </row>
    <row r="17" spans="2:13" ht="13.9" customHeight="1" thickBot="1" x14ac:dyDescent="0.25">
      <c r="B17" s="123">
        <v>3.7</v>
      </c>
      <c r="C17" s="123">
        <f t="shared" si="0"/>
        <v>3</v>
      </c>
      <c r="D17" s="122"/>
      <c r="E17" s="126" t="s">
        <v>6</v>
      </c>
      <c r="F17" s="127">
        <v>25</v>
      </c>
      <c r="H17" s="128" t="s">
        <v>20</v>
      </c>
      <c r="I17" s="129">
        <v>7.5</v>
      </c>
      <c r="J17" s="130">
        <f>F16/$F$17</f>
        <v>0.12</v>
      </c>
      <c r="K17" s="130">
        <f>K16+J17</f>
        <v>1</v>
      </c>
      <c r="L17" s="131">
        <f>E16</f>
        <v>7</v>
      </c>
      <c r="M17" s="132">
        <f>F16/1</f>
        <v>3</v>
      </c>
    </row>
    <row r="18" spans="2:13" ht="13.9" customHeight="1" thickBot="1" x14ac:dyDescent="0.25">
      <c r="B18" s="123">
        <v>6.4</v>
      </c>
      <c r="C18" s="123">
        <f t="shared" si="0"/>
        <v>6</v>
      </c>
      <c r="D18" s="122"/>
    </row>
    <row r="19" spans="2:13" ht="13.9" customHeight="1" thickBot="1" x14ac:dyDescent="0.25">
      <c r="B19" s="123">
        <v>7.3</v>
      </c>
      <c r="C19" s="123">
        <f t="shared" si="0"/>
        <v>7</v>
      </c>
      <c r="D19" s="122"/>
      <c r="E19" s="26" t="s">
        <v>96</v>
      </c>
    </row>
    <row r="20" spans="2:13" x14ac:dyDescent="0.2">
      <c r="B20" s="123">
        <v>3.2</v>
      </c>
      <c r="C20" s="123">
        <f t="shared" si="0"/>
        <v>3</v>
      </c>
      <c r="D20" s="122"/>
    </row>
    <row r="21" spans="2:13" x14ac:dyDescent="0.2">
      <c r="B21" s="123">
        <v>4.8</v>
      </c>
      <c r="C21" s="123">
        <f t="shared" si="0"/>
        <v>4</v>
      </c>
      <c r="D21" s="122"/>
      <c r="E21" s="1" t="s">
        <v>21</v>
      </c>
      <c r="I21" s="1" t="s">
        <v>22</v>
      </c>
    </row>
    <row r="22" spans="2:13" x14ac:dyDescent="0.2">
      <c r="B22" s="123">
        <v>5.0999999999999996</v>
      </c>
      <c r="C22" s="123">
        <f t="shared" si="0"/>
        <v>5</v>
      </c>
      <c r="D22" s="122"/>
      <c r="G22" s="133"/>
    </row>
    <row r="23" spans="2:13" x14ac:dyDescent="0.2">
      <c r="B23" s="123">
        <v>4.2</v>
      </c>
      <c r="C23" s="123">
        <f t="shared" si="0"/>
        <v>4</v>
      </c>
      <c r="D23" s="122"/>
    </row>
    <row r="24" spans="2:13" x14ac:dyDescent="0.2">
      <c r="B24" s="123">
        <v>3.9</v>
      </c>
      <c r="C24" s="123">
        <f t="shared" si="0"/>
        <v>3</v>
      </c>
      <c r="D24" s="122"/>
    </row>
    <row r="25" spans="2:13" x14ac:dyDescent="0.2">
      <c r="B25" s="123">
        <v>4.5</v>
      </c>
      <c r="C25" s="123">
        <f t="shared" si="0"/>
        <v>4</v>
      </c>
      <c r="D25" s="122"/>
    </row>
    <row r="26" spans="2:13" x14ac:dyDescent="0.2">
      <c r="B26" s="123">
        <v>5.8</v>
      </c>
      <c r="C26" s="123">
        <f t="shared" si="0"/>
        <v>5</v>
      </c>
      <c r="D26" s="122"/>
    </row>
    <row r="27" spans="2:13" x14ac:dyDescent="0.2">
      <c r="B27" s="123">
        <v>6.5</v>
      </c>
      <c r="C27" s="123">
        <f t="shared" si="0"/>
        <v>6</v>
      </c>
      <c r="D27" s="122"/>
    </row>
    <row r="28" spans="2:13" x14ac:dyDescent="0.2">
      <c r="B28" s="123">
        <v>6.8</v>
      </c>
      <c r="C28" s="123">
        <f t="shared" si="0"/>
        <v>6</v>
      </c>
      <c r="D28" s="122"/>
    </row>
    <row r="29" spans="2:13" x14ac:dyDescent="0.2">
      <c r="B29" s="123">
        <v>6.9</v>
      </c>
      <c r="C29" s="123">
        <f t="shared" si="0"/>
        <v>6</v>
      </c>
      <c r="D29" s="122"/>
    </row>
    <row r="30" spans="2:13" x14ac:dyDescent="0.2">
      <c r="B30" s="123">
        <v>7.2</v>
      </c>
      <c r="C30" s="123">
        <f t="shared" si="0"/>
        <v>7</v>
      </c>
      <c r="D30" s="122"/>
    </row>
    <row r="31" spans="2:13" x14ac:dyDescent="0.2">
      <c r="B31" s="123">
        <v>7.5</v>
      </c>
      <c r="C31" s="123">
        <f t="shared" ref="C31:C39" si="1">INT(B31-0.1)</f>
        <v>7</v>
      </c>
      <c r="D31" s="122"/>
    </row>
    <row r="32" spans="2:13" x14ac:dyDescent="0.2">
      <c r="B32" s="123">
        <v>4.0999999999999996</v>
      </c>
      <c r="C32" s="123">
        <f t="shared" si="1"/>
        <v>4</v>
      </c>
      <c r="D32" s="122"/>
    </row>
    <row r="33" spans="2:12" ht="13.5" thickBot="1" x14ac:dyDescent="0.25">
      <c r="B33" s="123">
        <v>6.1</v>
      </c>
      <c r="C33" s="123">
        <f t="shared" si="1"/>
        <v>6</v>
      </c>
      <c r="D33" s="122"/>
    </row>
    <row r="34" spans="2:12" ht="13.15" customHeight="1" x14ac:dyDescent="0.2">
      <c r="B34" s="123">
        <v>6</v>
      </c>
      <c r="C34" s="123">
        <f t="shared" si="1"/>
        <v>5</v>
      </c>
      <c r="D34" s="122"/>
      <c r="E34" s="200" t="s">
        <v>97</v>
      </c>
      <c r="F34" s="201"/>
      <c r="I34" s="206" t="s">
        <v>98</v>
      </c>
      <c r="J34" s="207"/>
      <c r="K34" s="207"/>
      <c r="L34" s="208"/>
    </row>
    <row r="35" spans="2:12" x14ac:dyDescent="0.2">
      <c r="B35" s="123">
        <v>5.7</v>
      </c>
      <c r="C35" s="123">
        <f t="shared" si="1"/>
        <v>5</v>
      </c>
      <c r="D35" s="122"/>
      <c r="E35" s="202"/>
      <c r="F35" s="203"/>
      <c r="I35" s="209"/>
      <c r="J35" s="210"/>
      <c r="K35" s="210"/>
      <c r="L35" s="211"/>
    </row>
    <row r="36" spans="2:12" x14ac:dyDescent="0.2">
      <c r="B36" s="123">
        <v>5.2</v>
      </c>
      <c r="C36" s="123">
        <f t="shared" si="1"/>
        <v>5</v>
      </c>
      <c r="D36" s="122"/>
      <c r="E36" s="202"/>
      <c r="F36" s="203"/>
      <c r="I36" s="209"/>
      <c r="J36" s="210"/>
      <c r="K36" s="210"/>
      <c r="L36" s="211"/>
    </row>
    <row r="37" spans="2:12" ht="13.5" thickBot="1" x14ac:dyDescent="0.25">
      <c r="B37" s="123">
        <v>5.2</v>
      </c>
      <c r="C37" s="123">
        <f t="shared" si="1"/>
        <v>5</v>
      </c>
      <c r="E37" s="204"/>
      <c r="F37" s="205"/>
      <c r="I37" s="209"/>
      <c r="J37" s="210"/>
      <c r="K37" s="210"/>
      <c r="L37" s="211"/>
    </row>
    <row r="38" spans="2:12" ht="13.5" thickBot="1" x14ac:dyDescent="0.25">
      <c r="B38" s="123">
        <v>5.0999999999999996</v>
      </c>
      <c r="C38" s="123">
        <f t="shared" si="1"/>
        <v>5</v>
      </c>
      <c r="I38" s="212"/>
      <c r="J38" s="213"/>
      <c r="K38" s="213"/>
      <c r="L38" s="214"/>
    </row>
    <row r="39" spans="2:12" ht="13.5" thickBot="1" x14ac:dyDescent="0.25">
      <c r="B39" s="134">
        <v>4.5</v>
      </c>
      <c r="C39" s="134">
        <f t="shared" si="1"/>
        <v>4</v>
      </c>
      <c r="D39" s="135"/>
    </row>
    <row r="40" spans="2:12" x14ac:dyDescent="0.2">
      <c r="D40" s="122"/>
    </row>
    <row r="41" spans="2:12" x14ac:dyDescent="0.2">
      <c r="D41" s="122"/>
    </row>
    <row r="42" spans="2:12" x14ac:dyDescent="0.2">
      <c r="D42" s="122"/>
    </row>
    <row r="43" spans="2:12" x14ac:dyDescent="0.2">
      <c r="D43" s="122"/>
    </row>
    <row r="44" spans="2:12" x14ac:dyDescent="0.2">
      <c r="D44" s="122"/>
    </row>
    <row r="45" spans="2:12" x14ac:dyDescent="0.2">
      <c r="D45" s="122"/>
    </row>
    <row r="46" spans="2:12" x14ac:dyDescent="0.2">
      <c r="D46" s="122"/>
    </row>
    <row r="47" spans="2:12" x14ac:dyDescent="0.2">
      <c r="D47" s="122"/>
    </row>
    <row r="48" spans="2:12" x14ac:dyDescent="0.2">
      <c r="D48" s="122"/>
    </row>
    <row r="49" spans="4:4" x14ac:dyDescent="0.2">
      <c r="D49" s="122"/>
    </row>
    <row r="50" spans="4:4" x14ac:dyDescent="0.2">
      <c r="D50" s="122"/>
    </row>
    <row r="51" spans="4:4" x14ac:dyDescent="0.2">
      <c r="D51" s="122"/>
    </row>
    <row r="52" spans="4:4" x14ac:dyDescent="0.2">
      <c r="D52" s="122"/>
    </row>
    <row r="53" spans="4:4" x14ac:dyDescent="0.2">
      <c r="D53" s="122"/>
    </row>
    <row r="54" spans="4:4" x14ac:dyDescent="0.2">
      <c r="D54" s="122"/>
    </row>
    <row r="55" spans="4:4" x14ac:dyDescent="0.2">
      <c r="D55" s="122"/>
    </row>
    <row r="56" spans="4:4" x14ac:dyDescent="0.2">
      <c r="D56" s="122"/>
    </row>
    <row r="57" spans="4:4" x14ac:dyDescent="0.2">
      <c r="D57" s="122"/>
    </row>
    <row r="58" spans="4:4" x14ac:dyDescent="0.2">
      <c r="D58" s="122"/>
    </row>
    <row r="59" spans="4:4" x14ac:dyDescent="0.2">
      <c r="D59" s="122"/>
    </row>
    <row r="60" spans="4:4" x14ac:dyDescent="0.2">
      <c r="D60" s="122"/>
    </row>
    <row r="61" spans="4:4" x14ac:dyDescent="0.2">
      <c r="D61" s="122"/>
    </row>
    <row r="62" spans="4:4" x14ac:dyDescent="0.2">
      <c r="D62" s="122"/>
    </row>
    <row r="63" spans="4:4" x14ac:dyDescent="0.2">
      <c r="D63" s="122"/>
    </row>
    <row r="64" spans="4:4" x14ac:dyDescent="0.2">
      <c r="D64" s="122"/>
    </row>
    <row r="65" spans="4:4" x14ac:dyDescent="0.2">
      <c r="D65" s="122"/>
    </row>
    <row r="66" spans="4:4" x14ac:dyDescent="0.2">
      <c r="D66" s="122"/>
    </row>
    <row r="67" spans="4:4" x14ac:dyDescent="0.2">
      <c r="D67" s="122"/>
    </row>
    <row r="68" spans="4:4" x14ac:dyDescent="0.2">
      <c r="D68" s="122"/>
    </row>
    <row r="69" spans="4:4" x14ac:dyDescent="0.2">
      <c r="D69" s="122"/>
    </row>
    <row r="70" spans="4:4" x14ac:dyDescent="0.2">
      <c r="D70" s="122"/>
    </row>
    <row r="71" spans="4:4" x14ac:dyDescent="0.2">
      <c r="D71" s="122"/>
    </row>
    <row r="72" spans="4:4" x14ac:dyDescent="0.2">
      <c r="D72" s="122"/>
    </row>
    <row r="73" spans="4:4" x14ac:dyDescent="0.2">
      <c r="D73" s="122"/>
    </row>
    <row r="74" spans="4:4" x14ac:dyDescent="0.2">
      <c r="D74" s="122"/>
    </row>
    <row r="75" spans="4:4" x14ac:dyDescent="0.2">
      <c r="D75" s="122"/>
    </row>
    <row r="76" spans="4:4" x14ac:dyDescent="0.2">
      <c r="D76" s="122"/>
    </row>
    <row r="77" spans="4:4" x14ac:dyDescent="0.2">
      <c r="D77" s="122"/>
    </row>
    <row r="78" spans="4:4" x14ac:dyDescent="0.2">
      <c r="D78" s="122"/>
    </row>
    <row r="79" spans="4:4" x14ac:dyDescent="0.2">
      <c r="D79" s="122"/>
    </row>
    <row r="80" spans="4:4" x14ac:dyDescent="0.2">
      <c r="D80" s="122"/>
    </row>
    <row r="81" spans="4:4" x14ac:dyDescent="0.2">
      <c r="D81" s="122"/>
    </row>
    <row r="82" spans="4:4" x14ac:dyDescent="0.2">
      <c r="D82" s="122"/>
    </row>
    <row r="83" spans="4:4" x14ac:dyDescent="0.2">
      <c r="D83" s="122"/>
    </row>
    <row r="84" spans="4:4" x14ac:dyDescent="0.2">
      <c r="D84" s="122"/>
    </row>
  </sheetData>
  <mergeCells count="2">
    <mergeCell ref="E34:F37"/>
    <mergeCell ref="I34:L38"/>
  </mergeCells>
  <phoneticPr fontId="3" type="noConversion"/>
  <hyperlinks>
    <hyperlink ref="A4" location="'Ü 2-5'!A1" display="Ü 2-5"/>
    <hyperlink ref="C4" location="'K 2-7'!A1" display="K 2-7"/>
    <hyperlink ref="B4" location="LS_C!A1" display="Übersicht"/>
  </hyperlinks>
  <pageMargins left="0.78740157499999996" right="0.78740157499999996" top="0.69" bottom="0.79" header="0.4921259845" footer="0.4921259845"/>
  <pageSetup paperSize="9" scale="81" orientation="landscape" r:id="rId2"/>
  <headerFooter alignWithMargins="0">
    <oddHeader>&amp;A</oddHeader>
    <oddFooter>&amp;LPS: &amp;F; &amp;A&amp;CSeite &amp;P &amp;10(von &amp;N)&amp;R&amp;D;&amp;T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P94"/>
  <sheetViews>
    <sheetView showGridLines="0" zoomScaleNormal="100" workbookViewId="0"/>
  </sheetViews>
  <sheetFormatPr baseColWidth="10" defaultRowHeight="12.75" x14ac:dyDescent="0.2"/>
  <cols>
    <col min="1" max="1" width="11.5703125" style="96"/>
    <col min="2" max="2" width="16.5703125" style="96" customWidth="1"/>
    <col min="3" max="3" width="12" style="96" bestFit="1" customWidth="1"/>
    <col min="4" max="4" width="6.28515625" style="122" bestFit="1" customWidth="1"/>
    <col min="5" max="5" width="8.28515625" style="96" bestFit="1" customWidth="1"/>
    <col min="6" max="6" width="5" style="96" bestFit="1" customWidth="1"/>
    <col min="7" max="7" width="6.140625" style="96" customWidth="1"/>
    <col min="8" max="9" width="12" style="96" bestFit="1" customWidth="1"/>
    <col min="10" max="10" width="6.28515625" style="96" bestFit="1" customWidth="1"/>
    <col min="11" max="11" width="11.42578125" style="96" bestFit="1" customWidth="1"/>
    <col min="12" max="12" width="14.7109375" style="96" bestFit="1" customWidth="1"/>
    <col min="13" max="13" width="6.7109375" style="96" customWidth="1"/>
    <col min="14" max="16" width="11.5703125" style="96"/>
  </cols>
  <sheetData>
    <row r="1" spans="1:12" x14ac:dyDescent="0.2">
      <c r="A1" s="7" t="s">
        <v>108</v>
      </c>
      <c r="D1" s="96"/>
    </row>
    <row r="2" spans="1:12" s="7" customFormat="1" x14ac:dyDescent="0.2">
      <c r="F2" s="8"/>
    </row>
    <row r="3" spans="1:12" ht="13.5" thickBot="1" x14ac:dyDescent="0.25">
      <c r="D3" s="96"/>
    </row>
    <row r="4" spans="1:12" ht="13.5" thickBot="1" x14ac:dyDescent="0.25">
      <c r="A4" s="22" t="s">
        <v>73</v>
      </c>
      <c r="B4" s="22" t="s">
        <v>80</v>
      </c>
      <c r="C4" s="22" t="s">
        <v>77</v>
      </c>
      <c r="D4" s="96"/>
    </row>
    <row r="6" spans="1:12" ht="13.5" thickBot="1" x14ac:dyDescent="0.25"/>
    <row r="7" spans="1:12" ht="13.5" thickBot="1" x14ac:dyDescent="0.25">
      <c r="B7" s="51" t="s">
        <v>75</v>
      </c>
    </row>
    <row r="8" spans="1:12" ht="11.25" customHeight="1" x14ac:dyDescent="0.2">
      <c r="B8" s="136"/>
      <c r="C8" s="137"/>
      <c r="D8" s="138" t="s">
        <v>26</v>
      </c>
      <c r="E8" s="137"/>
      <c r="F8" s="137"/>
      <c r="G8" s="137"/>
      <c r="H8" s="137"/>
      <c r="I8" s="137"/>
      <c r="J8" s="139" t="s">
        <v>23</v>
      </c>
      <c r="K8" s="137"/>
      <c r="L8" s="140" t="s">
        <v>46</v>
      </c>
    </row>
    <row r="9" spans="1:12" ht="14.25" x14ac:dyDescent="0.25">
      <c r="B9" s="53" t="s">
        <v>24</v>
      </c>
      <c r="C9" s="54" t="s">
        <v>25</v>
      </c>
      <c r="D9" s="55" t="s">
        <v>51</v>
      </c>
      <c r="E9" s="54" t="s">
        <v>27</v>
      </c>
      <c r="F9" s="54" t="s">
        <v>99</v>
      </c>
      <c r="G9" s="54" t="s">
        <v>28</v>
      </c>
      <c r="H9" s="56" t="s">
        <v>29</v>
      </c>
      <c r="I9" s="61" t="s">
        <v>30</v>
      </c>
      <c r="J9" s="57" t="s">
        <v>100</v>
      </c>
      <c r="K9" s="58" t="s">
        <v>101</v>
      </c>
      <c r="L9" s="59" t="s">
        <v>102</v>
      </c>
    </row>
    <row r="10" spans="1:12" x14ac:dyDescent="0.2">
      <c r="B10" s="141" t="s">
        <v>31</v>
      </c>
      <c r="C10" s="142">
        <v>0</v>
      </c>
      <c r="D10" s="143" t="s">
        <v>32</v>
      </c>
      <c r="E10" s="142">
        <f>C11</f>
        <v>9</v>
      </c>
      <c r="F10" s="142">
        <f>(C10+E10)/2</f>
        <v>4.5</v>
      </c>
      <c r="G10" s="142">
        <v>45</v>
      </c>
      <c r="H10" s="52">
        <f>G10/$G$15</f>
        <v>0.15</v>
      </c>
      <c r="I10" s="62">
        <f>H10</f>
        <v>0.15</v>
      </c>
      <c r="J10" s="142">
        <v>9</v>
      </c>
      <c r="K10" s="144">
        <f>G10/J10</f>
        <v>5</v>
      </c>
      <c r="L10" s="145">
        <f>H10/J10*100</f>
        <v>1.6666666666666667</v>
      </c>
    </row>
    <row r="11" spans="1:12" x14ac:dyDescent="0.2">
      <c r="B11" s="141" t="s">
        <v>33</v>
      </c>
      <c r="C11" s="142">
        <v>9</v>
      </c>
      <c r="D11" s="143" t="s">
        <v>32</v>
      </c>
      <c r="E11" s="142">
        <f>C12</f>
        <v>13</v>
      </c>
      <c r="F11" s="142">
        <f>(C11+E11)/2</f>
        <v>11</v>
      </c>
      <c r="G11" s="142">
        <v>60</v>
      </c>
      <c r="H11" s="52">
        <f>G11/$G$15</f>
        <v>0.2</v>
      </c>
      <c r="I11" s="62">
        <f>I10+H11</f>
        <v>0.35</v>
      </c>
      <c r="J11" s="142">
        <f>E11-E10</f>
        <v>4</v>
      </c>
      <c r="K11" s="146">
        <f>G11/J11</f>
        <v>15</v>
      </c>
      <c r="L11" s="145">
        <f>H11/J11*100</f>
        <v>5</v>
      </c>
    </row>
    <row r="12" spans="1:12" x14ac:dyDescent="0.2">
      <c r="B12" s="141" t="s">
        <v>34</v>
      </c>
      <c r="C12" s="142">
        <v>13</v>
      </c>
      <c r="D12" s="143" t="s">
        <v>32</v>
      </c>
      <c r="E12" s="142">
        <f>C13</f>
        <v>19</v>
      </c>
      <c r="F12" s="142">
        <f>(C12+E12)/2</f>
        <v>16</v>
      </c>
      <c r="G12" s="142">
        <v>105</v>
      </c>
      <c r="H12" s="52">
        <f>G12/$G$15</f>
        <v>0.35</v>
      </c>
      <c r="I12" s="62">
        <f>I11+H12</f>
        <v>0.7</v>
      </c>
      <c r="J12" s="142">
        <f>E12-E11</f>
        <v>6</v>
      </c>
      <c r="K12" s="146">
        <f>G12/J12</f>
        <v>17.5</v>
      </c>
      <c r="L12" s="145">
        <f>H12/J12*100</f>
        <v>5.833333333333333</v>
      </c>
    </row>
    <row r="13" spans="1:12" x14ac:dyDescent="0.2">
      <c r="B13" s="141" t="s">
        <v>35</v>
      </c>
      <c r="C13" s="142">
        <v>19</v>
      </c>
      <c r="D13" s="143" t="s">
        <v>32</v>
      </c>
      <c r="E13" s="142">
        <v>28</v>
      </c>
      <c r="F13" s="142">
        <f>(C13+E13)/2</f>
        <v>23.5</v>
      </c>
      <c r="G13" s="142">
        <v>60</v>
      </c>
      <c r="H13" s="52">
        <f>G13/$G$15</f>
        <v>0.2</v>
      </c>
      <c r="I13" s="62">
        <f>I12+H13</f>
        <v>0.89999999999999991</v>
      </c>
      <c r="J13" s="142">
        <f>E13-E12</f>
        <v>9</v>
      </c>
      <c r="K13" s="146">
        <f>G13/J13</f>
        <v>6.666666666666667</v>
      </c>
      <c r="L13" s="145">
        <f>H13/J13*100</f>
        <v>2.2222222222222223</v>
      </c>
    </row>
    <row r="14" spans="1:12" x14ac:dyDescent="0.2">
      <c r="B14" s="147" t="s">
        <v>36</v>
      </c>
      <c r="C14" s="142">
        <v>28</v>
      </c>
      <c r="D14" s="143" t="s">
        <v>32</v>
      </c>
      <c r="E14" s="142">
        <v>39</v>
      </c>
      <c r="F14" s="142">
        <f>(C14+E14)/2</f>
        <v>33.5</v>
      </c>
      <c r="G14" s="142">
        <v>30</v>
      </c>
      <c r="H14" s="52">
        <f>G14/$G$15</f>
        <v>0.1</v>
      </c>
      <c r="I14" s="62">
        <f>I13+H14</f>
        <v>0.99999999999999989</v>
      </c>
      <c r="J14" s="142">
        <f>E14-E13</f>
        <v>11</v>
      </c>
      <c r="K14" s="146">
        <f>G14/J14</f>
        <v>2.7272727272727271</v>
      </c>
      <c r="L14" s="145">
        <f>H14/J14*100</f>
        <v>0.90909090909090917</v>
      </c>
    </row>
    <row r="15" spans="1:12" ht="13.5" thickBot="1" x14ac:dyDescent="0.25">
      <c r="B15" s="148"/>
      <c r="C15" s="149"/>
      <c r="D15" s="150"/>
      <c r="E15" s="149"/>
      <c r="F15" s="149"/>
      <c r="G15" s="60">
        <f>SUM(G10:G14)</f>
        <v>300</v>
      </c>
      <c r="H15" s="60">
        <f>SUM(H10:H14)</f>
        <v>0.99999999999999989</v>
      </c>
      <c r="I15" s="149"/>
      <c r="J15" s="149"/>
      <c r="K15" s="149"/>
      <c r="L15" s="151"/>
    </row>
    <row r="16" spans="1:12" x14ac:dyDescent="0.2">
      <c r="C16" s="152"/>
      <c r="E16" s="152"/>
      <c r="F16" s="152"/>
      <c r="G16" s="152"/>
      <c r="H16" s="152"/>
      <c r="I16" s="152"/>
      <c r="J16" s="152"/>
      <c r="K16" s="152"/>
    </row>
    <row r="32" ht="13.5" thickBot="1" x14ac:dyDescent="0.25"/>
    <row r="33" spans="1:16" ht="13.5" thickBot="1" x14ac:dyDescent="0.25">
      <c r="B33" s="215" t="s">
        <v>47</v>
      </c>
      <c r="C33" s="216"/>
      <c r="D33" s="216"/>
      <c r="E33" s="217"/>
    </row>
    <row r="34" spans="1:16" x14ac:dyDescent="0.2">
      <c r="A34" s="153"/>
      <c r="B34" s="63"/>
      <c r="C34" s="153"/>
      <c r="D34" s="154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x14ac:dyDescent="0.2">
      <c r="B35" s="3"/>
    </row>
    <row r="36" spans="1:16" x14ac:dyDescent="0.2">
      <c r="B36" s="64" t="s">
        <v>74</v>
      </c>
      <c r="H36" s="3"/>
    </row>
    <row r="37" spans="1:16" x14ac:dyDescent="0.2">
      <c r="B37" s="4" t="s">
        <v>37</v>
      </c>
      <c r="H37" s="3"/>
    </row>
    <row r="38" spans="1:16" x14ac:dyDescent="0.2">
      <c r="H38" s="3"/>
    </row>
    <row r="39" spans="1:16" x14ac:dyDescent="0.2">
      <c r="H39" s="3"/>
    </row>
    <row r="40" spans="1:16" x14ac:dyDescent="0.2">
      <c r="H40" s="3"/>
    </row>
    <row r="41" spans="1:16" x14ac:dyDescent="0.2">
      <c r="H41" s="3"/>
    </row>
    <row r="42" spans="1:16" x14ac:dyDescent="0.2">
      <c r="H42" s="3"/>
    </row>
    <row r="43" spans="1:16" x14ac:dyDescent="0.2">
      <c r="H43" s="3"/>
    </row>
    <row r="44" spans="1:16" x14ac:dyDescent="0.2">
      <c r="H44" s="3"/>
    </row>
    <row r="45" spans="1:16" x14ac:dyDescent="0.2">
      <c r="H45" s="3"/>
    </row>
    <row r="46" spans="1:16" x14ac:dyDescent="0.2">
      <c r="H46" s="3"/>
    </row>
    <row r="47" spans="1:16" x14ac:dyDescent="0.2">
      <c r="H47" s="3"/>
    </row>
    <row r="48" spans="1:16" x14ac:dyDescent="0.2">
      <c r="H48" s="3"/>
    </row>
    <row r="49" spans="2:8" x14ac:dyDescent="0.2">
      <c r="H49" s="3"/>
    </row>
    <row r="50" spans="2:8" x14ac:dyDescent="0.2">
      <c r="H50" s="3"/>
    </row>
    <row r="51" spans="2:8" x14ac:dyDescent="0.2">
      <c r="H51" s="3"/>
    </row>
    <row r="52" spans="2:8" ht="13.5" thickBot="1" x14ac:dyDescent="0.25">
      <c r="H52" s="3"/>
    </row>
    <row r="53" spans="2:8" ht="13.5" thickBot="1" x14ac:dyDescent="0.25">
      <c r="B53" s="218" t="s">
        <v>49</v>
      </c>
      <c r="C53" s="219"/>
    </row>
    <row r="54" spans="2:8" ht="13.5" thickBot="1" x14ac:dyDescent="0.25">
      <c r="B54" s="24" t="s">
        <v>50</v>
      </c>
      <c r="C54" s="25" t="s">
        <v>13</v>
      </c>
    </row>
    <row r="55" spans="2:8" x14ac:dyDescent="0.2">
      <c r="B55" s="155">
        <v>1</v>
      </c>
      <c r="C55" s="121">
        <v>0.55555555555555558</v>
      </c>
    </row>
    <row r="56" spans="2:8" x14ac:dyDescent="0.2">
      <c r="B56" s="156">
        <v>2</v>
      </c>
      <c r="C56" s="123">
        <v>0.55555555555555558</v>
      </c>
      <c r="G56" s="3" t="s">
        <v>38</v>
      </c>
    </row>
    <row r="57" spans="2:8" x14ac:dyDescent="0.2">
      <c r="B57" s="156">
        <v>3</v>
      </c>
      <c r="C57" s="123">
        <v>0.55555555555555558</v>
      </c>
      <c r="G57" s="3" t="s">
        <v>39</v>
      </c>
    </row>
    <row r="58" spans="2:8" x14ac:dyDescent="0.2">
      <c r="B58" s="156">
        <v>4</v>
      </c>
      <c r="C58" s="123">
        <v>0.55555555555555558</v>
      </c>
      <c r="G58" s="3" t="s">
        <v>40</v>
      </c>
    </row>
    <row r="59" spans="2:8" x14ac:dyDescent="0.2">
      <c r="B59" s="156">
        <v>5</v>
      </c>
      <c r="C59" s="123">
        <v>0.55555555555555558</v>
      </c>
      <c r="G59" s="3" t="s">
        <v>44</v>
      </c>
    </row>
    <row r="60" spans="2:8" x14ac:dyDescent="0.2">
      <c r="B60" s="156">
        <v>6</v>
      </c>
      <c r="C60" s="123">
        <v>0.55555555555555558</v>
      </c>
      <c r="G60" s="3"/>
    </row>
    <row r="61" spans="2:8" x14ac:dyDescent="0.2">
      <c r="B61" s="156">
        <v>7</v>
      </c>
      <c r="C61" s="123">
        <v>0.55555555555555558</v>
      </c>
      <c r="G61" s="3" t="s">
        <v>41</v>
      </c>
    </row>
    <row r="62" spans="2:8" x14ac:dyDescent="0.2">
      <c r="B62" s="156">
        <v>8</v>
      </c>
      <c r="C62" s="123">
        <v>0.55555555555555558</v>
      </c>
      <c r="G62" s="3" t="s">
        <v>42</v>
      </c>
    </row>
    <row r="63" spans="2:8" x14ac:dyDescent="0.2">
      <c r="B63" s="156">
        <v>9</v>
      </c>
      <c r="C63" s="123">
        <v>1.5</v>
      </c>
    </row>
    <row r="64" spans="2:8" x14ac:dyDescent="0.2">
      <c r="B64" s="156">
        <v>10</v>
      </c>
      <c r="C64" s="123">
        <v>1.5</v>
      </c>
    </row>
    <row r="65" spans="2:3" x14ac:dyDescent="0.2">
      <c r="B65" s="156">
        <v>11</v>
      </c>
      <c r="C65" s="123">
        <v>1.5</v>
      </c>
    </row>
    <row r="66" spans="2:3" x14ac:dyDescent="0.2">
      <c r="B66" s="156">
        <v>12</v>
      </c>
      <c r="C66" s="123">
        <v>1.5</v>
      </c>
    </row>
    <row r="67" spans="2:3" x14ac:dyDescent="0.2">
      <c r="B67" s="156">
        <v>13</v>
      </c>
      <c r="C67" s="123">
        <v>1.6666666666666667</v>
      </c>
    </row>
    <row r="68" spans="2:3" x14ac:dyDescent="0.2">
      <c r="B68" s="156">
        <v>14</v>
      </c>
      <c r="C68" s="123">
        <v>1.6666666666666667</v>
      </c>
    </row>
    <row r="69" spans="2:3" x14ac:dyDescent="0.2">
      <c r="B69" s="156">
        <v>15</v>
      </c>
      <c r="C69" s="123">
        <v>1.6666666666666667</v>
      </c>
    </row>
    <row r="70" spans="2:3" x14ac:dyDescent="0.2">
      <c r="B70" s="156">
        <v>16</v>
      </c>
      <c r="C70" s="123">
        <v>1.6666666666666667</v>
      </c>
    </row>
    <row r="71" spans="2:3" x14ac:dyDescent="0.2">
      <c r="B71" s="156">
        <v>17</v>
      </c>
      <c r="C71" s="123">
        <v>1.6666666666666667</v>
      </c>
    </row>
    <row r="72" spans="2:3" x14ac:dyDescent="0.2">
      <c r="B72" s="156">
        <v>18</v>
      </c>
      <c r="C72" s="123">
        <v>1.6666666666666667</v>
      </c>
    </row>
    <row r="73" spans="2:3" x14ac:dyDescent="0.2">
      <c r="B73" s="156">
        <v>19</v>
      </c>
      <c r="C73" s="123">
        <v>0.66666666666666663</v>
      </c>
    </row>
    <row r="74" spans="2:3" x14ac:dyDescent="0.2">
      <c r="B74" s="156">
        <v>20</v>
      </c>
      <c r="C74" s="123">
        <v>0.66666666666666663</v>
      </c>
    </row>
    <row r="75" spans="2:3" x14ac:dyDescent="0.2">
      <c r="B75" s="156">
        <v>21</v>
      </c>
      <c r="C75" s="123">
        <v>0.66666666666666663</v>
      </c>
    </row>
    <row r="76" spans="2:3" x14ac:dyDescent="0.2">
      <c r="B76" s="156">
        <v>22</v>
      </c>
      <c r="C76" s="123">
        <v>0.66666666666666663</v>
      </c>
    </row>
    <row r="77" spans="2:3" x14ac:dyDescent="0.2">
      <c r="B77" s="156">
        <v>23</v>
      </c>
      <c r="C77" s="123">
        <v>0.66666666666666663</v>
      </c>
    </row>
    <row r="78" spans="2:3" x14ac:dyDescent="0.2">
      <c r="B78" s="156">
        <v>24</v>
      </c>
      <c r="C78" s="123">
        <v>0.66666666666666663</v>
      </c>
    </row>
    <row r="79" spans="2:3" x14ac:dyDescent="0.2">
      <c r="B79" s="156">
        <v>25</v>
      </c>
      <c r="C79" s="123">
        <v>0.66666666666666663</v>
      </c>
    </row>
    <row r="80" spans="2:3" x14ac:dyDescent="0.2">
      <c r="B80" s="156">
        <v>26</v>
      </c>
      <c r="C80" s="157">
        <v>0.66666666666666663</v>
      </c>
    </row>
    <row r="81" spans="2:3" x14ac:dyDescent="0.2">
      <c r="B81" s="156">
        <v>27</v>
      </c>
      <c r="C81" s="157">
        <v>0.27272727272727271</v>
      </c>
    </row>
    <row r="82" spans="2:3" x14ac:dyDescent="0.2">
      <c r="B82" s="156">
        <v>28</v>
      </c>
      <c r="C82" s="157">
        <v>0.27272727272727271</v>
      </c>
    </row>
    <row r="83" spans="2:3" x14ac:dyDescent="0.2">
      <c r="B83" s="156">
        <v>29</v>
      </c>
      <c r="C83" s="157">
        <v>0.27272727272727271</v>
      </c>
    </row>
    <row r="84" spans="2:3" x14ac:dyDescent="0.2">
      <c r="B84" s="156">
        <v>30</v>
      </c>
      <c r="C84" s="157">
        <v>0.27272727272727271</v>
      </c>
    </row>
    <row r="85" spans="2:3" x14ac:dyDescent="0.2">
      <c r="B85" s="156">
        <v>31</v>
      </c>
      <c r="C85" s="157">
        <v>0.27272727272727271</v>
      </c>
    </row>
    <row r="86" spans="2:3" x14ac:dyDescent="0.2">
      <c r="B86" s="156">
        <v>32</v>
      </c>
      <c r="C86" s="157">
        <v>0.27272727272727271</v>
      </c>
    </row>
    <row r="87" spans="2:3" x14ac:dyDescent="0.2">
      <c r="B87" s="156">
        <v>33</v>
      </c>
      <c r="C87" s="157">
        <v>0.27272727272727271</v>
      </c>
    </row>
    <row r="88" spans="2:3" x14ac:dyDescent="0.2">
      <c r="B88" s="156">
        <v>34</v>
      </c>
      <c r="C88" s="157">
        <v>0.27272727272727271</v>
      </c>
    </row>
    <row r="89" spans="2:3" x14ac:dyDescent="0.2">
      <c r="B89" s="156">
        <v>35</v>
      </c>
      <c r="C89" s="157">
        <v>0.27272727272727271</v>
      </c>
    </row>
    <row r="90" spans="2:3" x14ac:dyDescent="0.2">
      <c r="B90" s="156">
        <v>36</v>
      </c>
      <c r="C90" s="157">
        <v>0.27272727272727271</v>
      </c>
    </row>
    <row r="91" spans="2:3" x14ac:dyDescent="0.2">
      <c r="B91" s="156">
        <v>37</v>
      </c>
      <c r="C91" s="157">
        <v>0.27272727272727271</v>
      </c>
    </row>
    <row r="92" spans="2:3" x14ac:dyDescent="0.2">
      <c r="B92" s="156">
        <v>38</v>
      </c>
      <c r="C92" s="157">
        <v>0.27272727272727271</v>
      </c>
    </row>
    <row r="93" spans="2:3" x14ac:dyDescent="0.2">
      <c r="B93" s="156">
        <v>39</v>
      </c>
      <c r="C93" s="157">
        <v>0.27272727272727271</v>
      </c>
    </row>
    <row r="94" spans="2:3" ht="13.5" thickBot="1" x14ac:dyDescent="0.25">
      <c r="B94" s="158">
        <v>40</v>
      </c>
      <c r="C94" s="159">
        <v>0.27272727272727271</v>
      </c>
    </row>
  </sheetData>
  <mergeCells count="2">
    <mergeCell ref="B33:E33"/>
    <mergeCell ref="B53:C53"/>
  </mergeCells>
  <phoneticPr fontId="3" type="noConversion"/>
  <hyperlinks>
    <hyperlink ref="A4" location="'Ü 2-6 '!A1" display="Ü 2-6"/>
    <hyperlink ref="C4" location="'Ü 2-8'!A1" display="Ü 2-8"/>
    <hyperlink ref="B4" location="LS_C!A1" display="Übersicht"/>
  </hyperlinks>
  <pageMargins left="0.78740157499999996" right="0.78740157499999996" top="0.984251969" bottom="0.984251969" header="0.4921259845" footer="0.4921259845"/>
  <pageSetup paperSize="9" scale="53" orientation="portrait" r:id="rId1"/>
  <headerFooter alignWithMargins="0">
    <oddHeader>&amp;A</oddHeader>
    <oddFooter>&amp;LPS: &amp;F; &amp;A&amp;CSeite &amp;P &amp;10(von &amp;N)&amp;R&amp;D;&amp;T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1.5703125" style="96"/>
    <col min="2" max="2" width="14" style="96" customWidth="1"/>
    <col min="3" max="3" width="10.7109375" style="96" customWidth="1"/>
    <col min="4" max="4" width="3.85546875" style="122" customWidth="1"/>
    <col min="5" max="5" width="7.42578125" style="96" customWidth="1"/>
    <col min="6" max="9" width="6.7109375" style="96" customWidth="1"/>
    <col min="10" max="10" width="8.5703125" style="96" customWidth="1"/>
    <col min="11" max="11" width="9.28515625" style="96" customWidth="1"/>
    <col min="12" max="12" width="12.85546875" style="96" bestFit="1" customWidth="1"/>
    <col min="13" max="13" width="6.7109375" style="96" customWidth="1"/>
  </cols>
  <sheetData>
    <row r="1" spans="1:12" x14ac:dyDescent="0.2">
      <c r="A1" s="7" t="s">
        <v>108</v>
      </c>
      <c r="D1" s="96"/>
    </row>
    <row r="2" spans="1:12" s="7" customFormat="1" x14ac:dyDescent="0.2">
      <c r="F2" s="8"/>
    </row>
    <row r="3" spans="1:12" ht="13.5" thickBot="1" x14ac:dyDescent="0.25">
      <c r="D3" s="96"/>
    </row>
    <row r="4" spans="1:12" ht="13.5" thickBot="1" x14ac:dyDescent="0.25">
      <c r="A4" s="100" t="s">
        <v>75</v>
      </c>
      <c r="B4" s="100" t="s">
        <v>80</v>
      </c>
      <c r="C4" s="100" t="s">
        <v>78</v>
      </c>
      <c r="D4" s="96"/>
    </row>
    <row r="5" spans="1:12" x14ac:dyDescent="0.2">
      <c r="D5" s="96"/>
      <c r="E5" s="122"/>
    </row>
    <row r="6" spans="1:12" ht="13.5" thickBot="1" x14ac:dyDescent="0.25">
      <c r="D6" s="96"/>
      <c r="E6" s="122"/>
    </row>
    <row r="7" spans="1:12" ht="13.5" thickBot="1" x14ac:dyDescent="0.25">
      <c r="B7" s="51" t="s">
        <v>77</v>
      </c>
    </row>
    <row r="8" spans="1:12" ht="13.5" thickBot="1" x14ac:dyDescent="0.25">
      <c r="B8" s="65" t="s">
        <v>76</v>
      </c>
      <c r="C8" s="160"/>
      <c r="D8" s="161"/>
      <c r="E8" s="160"/>
      <c r="F8" s="160"/>
      <c r="G8" s="160"/>
      <c r="H8" s="160"/>
      <c r="I8" s="160"/>
      <c r="J8" s="160"/>
      <c r="K8" s="160"/>
      <c r="L8" s="162"/>
    </row>
    <row r="9" spans="1:12" ht="13.5" thickBot="1" x14ac:dyDescent="0.25">
      <c r="B9" s="66" t="s">
        <v>52</v>
      </c>
      <c r="C9" s="163"/>
      <c r="D9" s="164"/>
      <c r="E9" s="163"/>
      <c r="F9" s="163"/>
      <c r="G9" s="163"/>
      <c r="H9" s="163"/>
      <c r="I9" s="163"/>
      <c r="J9" s="163"/>
      <c r="K9" s="163"/>
      <c r="L9" s="165"/>
    </row>
    <row r="10" spans="1:12" x14ac:dyDescent="0.2">
      <c r="B10" s="141" t="s">
        <v>53</v>
      </c>
      <c r="C10" s="166"/>
      <c r="D10" s="167"/>
      <c r="E10" s="166"/>
      <c r="F10" s="166"/>
      <c r="G10" s="166"/>
      <c r="H10" s="166"/>
      <c r="I10" s="166"/>
      <c r="J10" s="166"/>
      <c r="K10" s="166"/>
      <c r="L10" s="168"/>
    </row>
    <row r="11" spans="1:12" x14ac:dyDescent="0.2">
      <c r="B11" s="141" t="s">
        <v>54</v>
      </c>
      <c r="C11" s="166"/>
      <c r="D11" s="167"/>
      <c r="E11" s="166"/>
      <c r="F11" s="166"/>
      <c r="G11" s="166"/>
      <c r="H11" s="166"/>
      <c r="I11" s="166"/>
      <c r="J11" s="166"/>
      <c r="K11" s="166"/>
      <c r="L11" s="168"/>
    </row>
    <row r="12" spans="1:12" x14ac:dyDescent="0.2">
      <c r="B12" s="141" t="s">
        <v>55</v>
      </c>
      <c r="C12" s="166"/>
      <c r="D12" s="167"/>
      <c r="E12" s="166"/>
      <c r="F12" s="166"/>
      <c r="G12" s="166"/>
      <c r="H12" s="166"/>
      <c r="I12" s="166"/>
      <c r="J12" s="166"/>
      <c r="K12" s="166"/>
      <c r="L12" s="168"/>
    </row>
    <row r="13" spans="1:12" ht="13.5" thickBot="1" x14ac:dyDescent="0.25">
      <c r="B13" s="148" t="s">
        <v>56</v>
      </c>
      <c r="C13" s="169"/>
      <c r="D13" s="170"/>
      <c r="E13" s="169"/>
      <c r="F13" s="169"/>
      <c r="G13" s="169"/>
      <c r="H13" s="169"/>
      <c r="I13" s="169"/>
      <c r="J13" s="169"/>
      <c r="K13" s="169"/>
      <c r="L13" s="171"/>
    </row>
  </sheetData>
  <phoneticPr fontId="0" type="noConversion"/>
  <hyperlinks>
    <hyperlink ref="A4" location="'K 2-7'!A1" display="K 2-7"/>
    <hyperlink ref="C4" location="'Ü 2-9'!A1" display="Ü 2-9"/>
    <hyperlink ref="B4" location="LS_C!A1" display="Übersich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>
    <oddHeader>&amp;A</oddHeader>
    <oddFooter>&amp;LPS: &amp;F; &amp;A&amp;CSeite &amp;P &amp;10(von &amp;N)&amp;R&amp;D;&amp;T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Normal="100" workbookViewId="0">
      <selection activeCell="N9" sqref="N9"/>
    </sheetView>
  </sheetViews>
  <sheetFormatPr baseColWidth="10" defaultRowHeight="12.75" x14ac:dyDescent="0.2"/>
  <cols>
    <col min="1" max="1" width="14.140625" style="96" customWidth="1"/>
    <col min="2" max="2" width="13.42578125" style="96" customWidth="1"/>
    <col min="3" max="3" width="10.42578125" style="96" customWidth="1"/>
    <col min="4" max="4" width="8" style="96" customWidth="1"/>
    <col min="5" max="6" width="7.7109375" style="96" customWidth="1"/>
    <col min="7" max="7" width="11.5703125" style="96"/>
    <col min="8" max="8" width="8.28515625" style="96" customWidth="1"/>
    <col min="9" max="9" width="8" style="96" customWidth="1"/>
    <col min="10" max="10" width="9.85546875" style="96" bestFit="1" customWidth="1"/>
    <col min="11" max="11" width="8.5703125" style="96" bestFit="1" customWidth="1"/>
    <col min="12" max="12" width="9.7109375" style="96" customWidth="1"/>
    <col min="13" max="14" width="11.5703125" style="96"/>
  </cols>
  <sheetData>
    <row r="1" spans="1:11" x14ac:dyDescent="0.2">
      <c r="A1" s="7" t="s">
        <v>108</v>
      </c>
    </row>
    <row r="2" spans="1:11" s="7" customFormat="1" x14ac:dyDescent="0.2">
      <c r="F2" s="8"/>
    </row>
    <row r="3" spans="1:11" ht="13.5" thickBot="1" x14ac:dyDescent="0.25"/>
    <row r="4" spans="1:11" ht="13.5" thickBot="1" x14ac:dyDescent="0.25">
      <c r="A4" s="193" t="s">
        <v>77</v>
      </c>
      <c r="B4" s="22" t="s">
        <v>80</v>
      </c>
      <c r="C4" s="172"/>
    </row>
    <row r="5" spans="1:11" ht="13.5" thickBot="1" x14ac:dyDescent="0.25"/>
    <row r="6" spans="1:11" ht="13.5" thickBot="1" x14ac:dyDescent="0.25">
      <c r="B6" s="51" t="s">
        <v>78</v>
      </c>
    </row>
    <row r="7" spans="1:11" ht="13.5" thickBot="1" x14ac:dyDescent="0.25">
      <c r="B7" s="97" t="s">
        <v>0</v>
      </c>
    </row>
    <row r="8" spans="1:11" ht="13.5" thickBot="1" x14ac:dyDescent="0.25">
      <c r="D8" s="113"/>
      <c r="E8" s="173"/>
      <c r="I8" s="71" t="s">
        <v>57</v>
      </c>
      <c r="J8" s="72"/>
      <c r="K8" s="73"/>
    </row>
    <row r="9" spans="1:11" ht="92.25" thickBot="1" x14ac:dyDescent="0.3">
      <c r="B9" s="67" t="s">
        <v>103</v>
      </c>
      <c r="C9" s="68" t="s">
        <v>15</v>
      </c>
      <c r="D9" s="68" t="s">
        <v>12</v>
      </c>
      <c r="E9" s="68" t="s">
        <v>58</v>
      </c>
      <c r="F9" s="68" t="s">
        <v>104</v>
      </c>
      <c r="G9" s="68" t="s">
        <v>59</v>
      </c>
      <c r="H9" s="68" t="s">
        <v>60</v>
      </c>
      <c r="I9" s="69" t="s">
        <v>105</v>
      </c>
      <c r="J9" s="69" t="s">
        <v>61</v>
      </c>
      <c r="K9" s="70" t="s">
        <v>106</v>
      </c>
    </row>
    <row r="10" spans="1:11" x14ac:dyDescent="0.2">
      <c r="B10" s="174">
        <v>5000</v>
      </c>
      <c r="C10" s="175">
        <f>B10/$B$15*100</f>
        <v>33.333333333333329</v>
      </c>
      <c r="D10" s="75">
        <f>C10</f>
        <v>33.333333333333329</v>
      </c>
      <c r="E10" s="176">
        <v>0.5</v>
      </c>
      <c r="F10" s="119">
        <f>B10*E10</f>
        <v>2500</v>
      </c>
      <c r="G10" s="177">
        <f>F10/$F$15*100</f>
        <v>6.9444444444444446</v>
      </c>
      <c r="H10" s="75">
        <f>G10</f>
        <v>6.9444444444444446</v>
      </c>
      <c r="I10" s="119">
        <v>0</v>
      </c>
      <c r="J10" s="175">
        <f>C10*G10/2</f>
        <v>115.74074074074073</v>
      </c>
      <c r="K10" s="178">
        <f>I10+J10</f>
        <v>115.74074074074073</v>
      </c>
    </row>
    <row r="11" spans="1:11" ht="13.5" thickBot="1" x14ac:dyDescent="0.25">
      <c r="B11" s="174">
        <v>7000</v>
      </c>
      <c r="C11" s="175">
        <f>B11/$B$15*100</f>
        <v>46.666666666666664</v>
      </c>
      <c r="D11" s="75">
        <f>D10+C11</f>
        <v>80</v>
      </c>
      <c r="E11" s="176">
        <v>2</v>
      </c>
      <c r="F11" s="119">
        <f>B11*E11</f>
        <v>14000</v>
      </c>
      <c r="G11" s="179">
        <f>F11/$F$15*100</f>
        <v>38.888888888888893</v>
      </c>
      <c r="H11" s="75">
        <f>H10+G11</f>
        <v>45.833333333333336</v>
      </c>
      <c r="I11" s="175">
        <f>C11*H10</f>
        <v>324.07407407407408</v>
      </c>
      <c r="J11" s="175">
        <f>C11*G11/2</f>
        <v>907.4074074074075</v>
      </c>
      <c r="K11" s="178">
        <f>I11+J11</f>
        <v>1231.4814814814815</v>
      </c>
    </row>
    <row r="12" spans="1:11" x14ac:dyDescent="0.2">
      <c r="B12" s="174">
        <v>1500</v>
      </c>
      <c r="C12" s="175">
        <f>B12/$B$15*100</f>
        <v>10</v>
      </c>
      <c r="D12" s="75">
        <f>D11+C12</f>
        <v>90</v>
      </c>
      <c r="E12" s="176">
        <v>3</v>
      </c>
      <c r="F12" s="180">
        <f>B12*E12</f>
        <v>4500</v>
      </c>
      <c r="G12" s="76">
        <f>F12/$F$15*100</f>
        <v>12.5</v>
      </c>
      <c r="H12" s="77">
        <f>H11+G12</f>
        <v>58.333333333333336</v>
      </c>
      <c r="I12" s="175">
        <f>C12*H11</f>
        <v>458.33333333333337</v>
      </c>
      <c r="J12" s="175">
        <f>C12*G12/2</f>
        <v>62.5</v>
      </c>
      <c r="K12" s="178">
        <f>I12+J12</f>
        <v>520.83333333333337</v>
      </c>
    </row>
    <row r="13" spans="1:11" x14ac:dyDescent="0.2">
      <c r="B13" s="174">
        <v>1000</v>
      </c>
      <c r="C13" s="175">
        <f>B13/$B$15*100</f>
        <v>6.666666666666667</v>
      </c>
      <c r="D13" s="75">
        <f>D12+C13</f>
        <v>96.666666666666671</v>
      </c>
      <c r="E13" s="176">
        <v>5</v>
      </c>
      <c r="F13" s="180">
        <f>B13*E13</f>
        <v>5000</v>
      </c>
      <c r="G13" s="78">
        <f>F13/$F$15*100</f>
        <v>13.888888888888889</v>
      </c>
      <c r="H13" s="77">
        <f>H12+G13</f>
        <v>72.222222222222229</v>
      </c>
      <c r="I13" s="175">
        <f>C13*H12</f>
        <v>388.88888888888891</v>
      </c>
      <c r="J13" s="175">
        <f>C13*G13/2</f>
        <v>46.296296296296298</v>
      </c>
      <c r="K13" s="178">
        <f>I13+J13</f>
        <v>435.18518518518522</v>
      </c>
    </row>
    <row r="14" spans="1:11" ht="13.5" thickBot="1" x14ac:dyDescent="0.25">
      <c r="B14" s="181">
        <v>500</v>
      </c>
      <c r="C14" s="182">
        <f>B14/$B$15*100</f>
        <v>3.3333333333333335</v>
      </c>
      <c r="D14" s="79">
        <f>D13+C14</f>
        <v>100</v>
      </c>
      <c r="E14" s="183">
        <v>20</v>
      </c>
      <c r="F14" s="184">
        <f>B14*E14</f>
        <v>10000</v>
      </c>
      <c r="G14" s="80">
        <f>F14/$F$15*100</f>
        <v>27.777777777777779</v>
      </c>
      <c r="H14" s="81">
        <f>H13+G14</f>
        <v>100</v>
      </c>
      <c r="I14" s="182">
        <f>C14*H13</f>
        <v>240.74074074074076</v>
      </c>
      <c r="J14" s="182">
        <f>C14*G14/2</f>
        <v>46.296296296296298</v>
      </c>
      <c r="K14" s="185">
        <f>I14+J14</f>
        <v>287.03703703703707</v>
      </c>
    </row>
    <row r="15" spans="1:11" ht="13.5" thickBot="1" x14ac:dyDescent="0.25">
      <c r="A15" s="74" t="s">
        <v>62</v>
      </c>
      <c r="B15" s="82">
        <f>SUM(B10:B14)</f>
        <v>15000</v>
      </c>
      <c r="C15" s="83"/>
      <c r="D15" s="84"/>
      <c r="E15" s="83"/>
      <c r="F15" s="85">
        <f>SUM(F10:F14)</f>
        <v>36000</v>
      </c>
      <c r="G15" s="86"/>
      <c r="H15" s="84"/>
      <c r="I15" s="84"/>
      <c r="J15" s="84"/>
      <c r="K15" s="87">
        <f>SUM(K10:K14)</f>
        <v>2590.2777777777778</v>
      </c>
    </row>
    <row r="16" spans="1:11" ht="13.9" customHeight="1" thickBot="1" x14ac:dyDescent="0.25">
      <c r="A16" s="122"/>
      <c r="B16" s="186" t="s">
        <v>63</v>
      </c>
      <c r="C16" s="122"/>
      <c r="D16" s="122"/>
      <c r="E16" s="122"/>
      <c r="F16" s="88" t="s">
        <v>64</v>
      </c>
      <c r="G16" s="89"/>
      <c r="H16" s="122"/>
      <c r="I16" s="122"/>
      <c r="J16" s="122"/>
      <c r="K16" s="122"/>
    </row>
    <row r="17" spans="1:11" ht="13.5" thickBot="1" x14ac:dyDescent="0.25">
      <c r="A17" s="74" t="s">
        <v>65</v>
      </c>
      <c r="B17" s="122"/>
      <c r="C17" s="122"/>
      <c r="D17" s="122"/>
      <c r="E17" s="122"/>
      <c r="F17" s="167"/>
      <c r="G17" s="90"/>
      <c r="H17" s="91"/>
      <c r="I17" s="122"/>
      <c r="J17" s="187" t="s">
        <v>66</v>
      </c>
      <c r="K17" s="94">
        <f>5000-K15</f>
        <v>2409.7222222222222</v>
      </c>
    </row>
    <row r="18" spans="1:11" ht="4.1500000000000004" customHeight="1" x14ac:dyDescent="0.2">
      <c r="A18" s="122"/>
      <c r="B18" s="122"/>
      <c r="C18" s="122"/>
      <c r="D18" s="122"/>
      <c r="E18" s="122"/>
      <c r="F18" s="167"/>
      <c r="G18" s="92"/>
      <c r="H18" s="91"/>
      <c r="I18" s="122"/>
      <c r="J18" s="122"/>
      <c r="K18" s="122"/>
    </row>
    <row r="19" spans="1:11" x14ac:dyDescent="0.2">
      <c r="A19" s="122"/>
      <c r="B19" s="122"/>
      <c r="C19" s="122"/>
      <c r="D19" s="122"/>
      <c r="E19" s="122"/>
      <c r="F19" s="167"/>
      <c r="G19" s="90"/>
      <c r="H19" s="93"/>
      <c r="I19" s="122"/>
      <c r="J19" s="188" t="s">
        <v>67</v>
      </c>
      <c r="K19" s="189">
        <f>K17/5000</f>
        <v>0.48194444444444445</v>
      </c>
    </row>
    <row r="20" spans="1:11" x14ac:dyDescent="0.2">
      <c r="H20" s="6"/>
      <c r="I20" s="2"/>
    </row>
    <row r="21" spans="1:11" x14ac:dyDescent="0.2">
      <c r="H21" s="6"/>
      <c r="I21" s="95"/>
    </row>
    <row r="22" spans="1:11" x14ac:dyDescent="0.2">
      <c r="H22" s="6"/>
    </row>
    <row r="23" spans="1:11" x14ac:dyDescent="0.2">
      <c r="H23" s="6"/>
    </row>
    <row r="24" spans="1:11" x14ac:dyDescent="0.2">
      <c r="H24" s="6"/>
    </row>
    <row r="25" spans="1:11" x14ac:dyDescent="0.2">
      <c r="H25" s="6"/>
    </row>
    <row r="26" spans="1:11" x14ac:dyDescent="0.2">
      <c r="H26" s="6"/>
    </row>
    <row r="27" spans="1:11" x14ac:dyDescent="0.2">
      <c r="H27" s="6"/>
    </row>
    <row r="28" spans="1:11" x14ac:dyDescent="0.2">
      <c r="H28" s="6"/>
    </row>
    <row r="29" spans="1:11" x14ac:dyDescent="0.2">
      <c r="H29" s="6"/>
    </row>
    <row r="30" spans="1:11" x14ac:dyDescent="0.2">
      <c r="H30" s="6"/>
    </row>
    <row r="31" spans="1:11" x14ac:dyDescent="0.2">
      <c r="H31" s="6"/>
    </row>
    <row r="37" spans="3:10" ht="13.5" thickBot="1" x14ac:dyDescent="0.25"/>
    <row r="38" spans="3:10" ht="13.5" thickBot="1" x14ac:dyDescent="0.25">
      <c r="C38" s="98" t="s">
        <v>95</v>
      </c>
    </row>
    <row r="39" spans="3:10" ht="13.5" thickBot="1" x14ac:dyDescent="0.25">
      <c r="C39" s="190" t="s">
        <v>107</v>
      </c>
      <c r="D39" s="191"/>
      <c r="E39" s="191"/>
      <c r="F39" s="191"/>
      <c r="G39" s="191"/>
      <c r="H39" s="191"/>
      <c r="I39" s="191"/>
      <c r="J39" s="192">
        <f>SUM(G12:G14)</f>
        <v>54.166666666666671</v>
      </c>
    </row>
  </sheetData>
  <phoneticPr fontId="12" type="noConversion"/>
  <hyperlinks>
    <hyperlink ref="A4" location="'Ü 2-8'!A1" display="Ü 2-8"/>
    <hyperlink ref="B4" location="LS_C!A1" display="Übersicht"/>
  </hyperlinks>
  <pageMargins left="0.78740157499999996" right="0.78740157499999996" top="0.65" bottom="0.72" header="0.4921259845" footer="0.4921259845"/>
  <pageSetup paperSize="9" scale="88" orientation="landscape" r:id="rId1"/>
  <headerFooter alignWithMargins="0">
    <oddHeader>&amp;A</oddHeader>
    <oddFooter>&amp;LPS: &amp;F; &amp;A&amp;CSeite &amp;P &amp;10(von &amp;N)&amp;R&amp;D;&amp;T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LS_C</vt:lpstr>
      <vt:lpstr>Ü 2-5</vt:lpstr>
      <vt:lpstr>Ü 2-6 </vt:lpstr>
      <vt:lpstr>K 2-7</vt:lpstr>
      <vt:lpstr>Ü 2-8</vt:lpstr>
      <vt:lpstr>Ü 2-9</vt:lpstr>
      <vt:lpstr>'K 2-7'!Druckbereich</vt:lpstr>
      <vt:lpstr>'Ü 2-8'!Druckbereich</vt:lpstr>
    </vt:vector>
  </TitlesOfParts>
  <Company>HSB - VWL &amp;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Lösungshinweise zu Statistik Übungen</dc:title>
  <dc:creator>Peter Schmidt, Martina Schmidt</dc:creator>
  <cp:lastModifiedBy>Peter Schmidt</cp:lastModifiedBy>
  <cp:lastPrinted>2019-07-01T15:57:24Z</cp:lastPrinted>
  <dcterms:created xsi:type="dcterms:W3CDTF">1980-01-01T01:32:23Z</dcterms:created>
  <dcterms:modified xsi:type="dcterms:W3CDTF">2020-11-25T11:10:08Z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550818156</vt:i4>
  </property>
  <property fmtid="{D5CDD505-2E9C-101B-9397-08002B2CF9AE}" pid="3" name="_EmailSubject">
    <vt:lpwstr>Aufgabensammlungen und Lösungen</vt:lpwstr>
  </property>
  <property fmtid="{D5CDD505-2E9C-101B-9397-08002B2CF9AE}" pid="4" name="_AuthorEmail">
    <vt:lpwstr>email@michael-hollmann.de</vt:lpwstr>
  </property>
  <property fmtid="{D5CDD505-2E9C-101B-9397-08002B2CF9AE}" pid="5" name="_AuthorEmailDisplayName">
    <vt:lpwstr>Michael Hollmann</vt:lpwstr>
  </property>
  <property fmtid="{D5CDD505-2E9C-101B-9397-08002B2CF9AE}" pid="6" name="_ReviewingToolsShownOnce">
    <vt:lpwstr/>
  </property>
</Properties>
</file>